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0" windowHeight="9795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'Лист1'!$A$1:$K$106</definedName>
  </definedNames>
  <calcPr fullCalcOnLoad="1"/>
</workbook>
</file>

<file path=xl/sharedStrings.xml><?xml version="1.0" encoding="utf-8"?>
<sst xmlns="http://schemas.openxmlformats.org/spreadsheetml/2006/main" count="210" uniqueCount="156">
  <si>
    <t>Код</t>
  </si>
  <si>
    <t>0100</t>
  </si>
  <si>
    <t>Державне управління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</si>
  <si>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</si>
  <si>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</si>
  <si>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</si>
  <si>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</si>
  <si>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</si>
  <si>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</si>
  <si>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</si>
  <si>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</si>
  <si>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</si>
  <si>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</si>
  <si>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Організація та проведення громадських робіт</t>
  </si>
  <si>
    <t>4000</t>
  </si>
  <si>
    <t>5000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</si>
  <si>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</si>
  <si>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</si>
  <si>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</si>
  <si>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Сприяння розвитку малого та середнього підприємництва</t>
  </si>
  <si>
    <t>8000</t>
  </si>
  <si>
    <t xml:space="preserve"> </t>
  </si>
  <si>
    <t>Найменування</t>
  </si>
  <si>
    <t xml:space="preserve">% виконання </t>
  </si>
  <si>
    <t>Додаток 2</t>
  </si>
  <si>
    <t>Міський голова</t>
  </si>
  <si>
    <t>0210150</t>
  </si>
  <si>
    <t>0210180</t>
  </si>
  <si>
    <t>Інша діяльність у сфері державного управління</t>
  </si>
  <si>
    <t>0610160</t>
  </si>
  <si>
    <t>0810160</t>
  </si>
  <si>
    <t>1010160</t>
  </si>
  <si>
    <t>1210160</t>
  </si>
  <si>
    <t>3710160</t>
  </si>
  <si>
    <t>0611010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</si>
  <si>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</si>
  <si>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</si>
  <si>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</si>
  <si>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</si>
  <si>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</si>
  <si>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0213123</t>
  </si>
  <si>
    <t>Заходи державної політики з питань сім`ї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</si>
  <si>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</si>
  <si>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</si>
  <si>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0813033</t>
  </si>
  <si>
    <t>0813035</t>
  </si>
  <si>
    <t>0813104</t>
  </si>
  <si>
    <t>0813121</t>
  </si>
  <si>
    <t>0813242</t>
  </si>
  <si>
    <t>Інші заходи у сфері соціального захисту і соціального забезпечення</t>
  </si>
  <si>
    <t>1213210</t>
  </si>
  <si>
    <t>Культура i мистецтво</t>
  </si>
  <si>
    <t>1014030</t>
  </si>
  <si>
    <t>Забезпечення діяльності бібліотек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</si>
  <si>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</si>
  <si>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</si>
  <si>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</si>
  <si>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</si>
  <si>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Фiзична культура i спорт</t>
  </si>
  <si>
    <t>0615031</t>
  </si>
  <si>
    <t>1216014</t>
  </si>
  <si>
    <t>Забезпечення збору та вивезення сміття і відходів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</si>
  <si>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</si>
  <si>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</si>
  <si>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</si>
  <si>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Організація благоустрою населених пунктів</t>
  </si>
  <si>
    <t>7000</t>
  </si>
  <si>
    <t>Економічна діяльність</t>
  </si>
  <si>
    <t>0217610</t>
  </si>
  <si>
    <t>Інша діяльність</t>
  </si>
  <si>
    <t>0218120</t>
  </si>
  <si>
    <t>Заходи з організації рятування на водах</t>
  </si>
  <si>
    <t>9000</t>
  </si>
  <si>
    <t>Міжбюджетні трансферти</t>
  </si>
  <si>
    <t>1218340</t>
  </si>
  <si>
    <t>Природоохоронні заходи за рахунок цільових фондів</t>
  </si>
  <si>
    <t>Власні надходження бюджетних установ</t>
  </si>
  <si>
    <t>1218230</t>
  </si>
  <si>
    <t>Інші заходи громадського порядку та безпеки</t>
  </si>
  <si>
    <t>Надання позашкільної освіти закладами позашкільної освіти, заходи із позашкільної роботи з дітьми</t>
  </si>
  <si>
    <t>Багатопрофільна стаціонарна медична допомога населенню</t>
  </si>
  <si>
    <t>0212010</t>
  </si>
  <si>
    <t>0813050</t>
  </si>
  <si>
    <t>1213242</t>
  </si>
  <si>
    <t>Пільгове медичне обслуговування осіб, які постраждали внаслідок Чорнобильської катастрофи</t>
  </si>
  <si>
    <t>Надання пільг окремим категоріям громадян з оплати послуг зв`язку</t>
  </si>
  <si>
    <t>0813032</t>
  </si>
  <si>
    <t>РАЗОМ ВИДАТКІВ</t>
  </si>
  <si>
    <t>Виконання</t>
  </si>
  <si>
    <t>загальний фонд</t>
  </si>
  <si>
    <t>спеціальний фонд</t>
  </si>
  <si>
    <t>разом</t>
  </si>
  <si>
    <t>грн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</si>
  <si>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</si>
  <si>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</si>
  <si>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0611031</t>
  </si>
  <si>
    <t>0611070</t>
  </si>
  <si>
    <t>0611141</t>
  </si>
  <si>
    <t>0611142</t>
  </si>
  <si>
    <t>0611151</t>
  </si>
  <si>
    <t>0611152</t>
  </si>
  <si>
    <t>0611160</t>
  </si>
  <si>
    <t>0611200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</si>
  <si>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</si>
  <si>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</si>
  <si>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</si>
  <si>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</si>
  <si>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1011080</t>
  </si>
  <si>
    <t>Утримання та забезпечення діяльності центрів соціальних служб</t>
  </si>
  <si>
    <t>3718710</t>
  </si>
  <si>
    <t>Резервний фонд місцевого бюджету</t>
  </si>
  <si>
    <t>Надання спеціалізованої освіти мистецькими школами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</si>
  <si>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</si>
  <si>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</si>
  <si>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1217130</t>
  </si>
  <si>
    <t>Здійснення заходів із землеустрою</t>
  </si>
  <si>
    <t>0218775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</si>
  <si>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</si>
  <si>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</si>
  <si>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Виконання інвестиційних проектів в рамках здійснення заходів щодо соціально-економічного розвитку окремих територій</t>
  </si>
  <si>
    <t>Дмитро  ЗРАЖЕВСЬКИЙ</t>
  </si>
  <si>
    <t>1216017</t>
  </si>
  <si>
    <t>Інша діяльність, пов`язана з експлуатацією об`єктів житлово-комунального господарства</t>
  </si>
  <si>
    <t>0217680</t>
  </si>
  <si>
    <t>Членські внески до асоціацій органів місцевого самоврядування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</si>
  <si>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</si>
  <si>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</si>
  <si>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0218110</t>
  </si>
  <si>
    <t>Заходи із запобігання та ліквідації надзвичайних ситуацій та наслідків стихійного лиха</t>
  </si>
  <si>
    <t>Інші заходи за рахунок коштів резервного фонду місцевого бюджету</t>
  </si>
  <si>
    <t xml:space="preserve">ВСЬОГО </t>
  </si>
  <si>
    <t>1218775</t>
  </si>
  <si>
    <t>Грошова компенсація за належні для отримання жилі приміщення для сімей осіб, визначених пунктами 2 - 5 частини першої статті 10-1 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</si>
  <si>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</si>
  <si>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0617321</t>
  </si>
  <si>
    <t>Будівництво освітніх установ та закладів</t>
  </si>
  <si>
    <t>0219770</t>
  </si>
  <si>
    <t>Інші субвенції з місцевого бюджету</t>
  </si>
  <si>
    <t>Заходи державної політики з питань дітей та їх соціального захисту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</si>
  <si>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</si>
  <si>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</si>
  <si>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0217520</t>
  </si>
  <si>
    <t>Реалізація Національної програми інформатизації</t>
  </si>
  <si>
    <t>1217310</t>
  </si>
  <si>
    <t>Будівництво об`єктів житлово-комунального господарства</t>
  </si>
  <si>
    <t>1217520</t>
  </si>
  <si>
    <t>3717520</t>
  </si>
  <si>
    <t>Видатки бюджету міської територіальної громади за  2023 рік</t>
  </si>
  <si>
    <t xml:space="preserve">Уточнений план 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</si>
  <si>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</si>
  <si>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</si>
  <si>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</si>
  <si>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</si>
  <si>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</si>
  <si>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</si>
  <si>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до рішення міської ради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</si>
</sst>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59">
    <font>
      <sz val="10"/>
      <color theme="1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5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0" applyNumberFormat="0" applyBorder="0" applyAlignment="0" applyProtection="0"/>
    <xf numFmtId="0" fontId="5" fillId="9" borderId="0" applyNumberFormat="0" applyBorder="0" applyAlignment="0" applyProtection="0"/>
    <xf numFmtId="0" fontId="0" fillId="21" borderId="0" applyNumberFormat="0" applyBorder="0" applyAlignment="0" applyProtection="0"/>
    <xf numFmtId="0" fontId="5" fillId="15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40" fillId="24" borderId="0" applyNumberFormat="0" applyBorder="0" applyAlignment="0" applyProtection="0"/>
    <xf numFmtId="0" fontId="6" fillId="25" borderId="0" applyNumberFormat="0" applyBorder="0" applyAlignment="0" applyProtection="0"/>
    <xf numFmtId="0" fontId="40" fillId="26" borderId="0" applyNumberFormat="0" applyBorder="0" applyAlignment="0" applyProtection="0"/>
    <xf numFmtId="0" fontId="6" fillId="17" borderId="0" applyNumberFormat="0" applyBorder="0" applyAlignment="0" applyProtection="0"/>
    <xf numFmtId="0" fontId="40" fillId="27" borderId="0" applyNumberFormat="0" applyBorder="0" applyAlignment="0" applyProtection="0"/>
    <xf numFmtId="0" fontId="6" fillId="19" borderId="0" applyNumberFormat="0" applyBorder="0" applyAlignment="0" applyProtection="0"/>
    <xf numFmtId="0" fontId="40" fillId="28" borderId="0" applyNumberFormat="0" applyBorder="0" applyAlignment="0" applyProtection="0"/>
    <xf numFmtId="0" fontId="6" fillId="29" borderId="0" applyNumberFormat="0" applyBorder="0" applyAlignment="0" applyProtection="0"/>
    <xf numFmtId="0" fontId="40" fillId="30" borderId="0" applyNumberFormat="0" applyBorder="0" applyAlignment="0" applyProtection="0"/>
    <xf numFmtId="0" fontId="6" fillId="31" borderId="0" applyNumberFormat="0" applyBorder="0" applyAlignment="0" applyProtection="0"/>
    <xf numFmtId="0" fontId="40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4" fillId="0" borderId="0">
      <alignment/>
      <protection/>
    </xf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43" borderId="0" applyNumberFormat="0" applyBorder="0" applyAlignment="0" applyProtection="0"/>
    <xf numFmtId="0" fontId="7" fillId="13" borderId="1" applyNumberFormat="0" applyAlignment="0" applyProtection="0"/>
    <xf numFmtId="0" fontId="41" fillId="44" borderId="2" applyNumberFormat="0" applyAlignment="0" applyProtection="0"/>
    <xf numFmtId="0" fontId="42" fillId="45" borderId="3" applyNumberFormat="0" applyAlignment="0" applyProtection="0"/>
    <xf numFmtId="0" fontId="43" fillId="4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44" fillId="0" borderId="4" applyNumberFormat="0" applyFill="0" applyAlignment="0" applyProtection="0"/>
    <xf numFmtId="0" fontId="9" fillId="0" borderId="5" applyNumberFormat="0" applyFill="0" applyAlignment="0" applyProtection="0"/>
    <xf numFmtId="0" fontId="45" fillId="0" borderId="6" applyNumberFormat="0" applyFill="0" applyAlignment="0" applyProtection="0"/>
    <xf numFmtId="0" fontId="10" fillId="0" borderId="7" applyNumberFormat="0" applyFill="0" applyAlignment="0" applyProtection="0"/>
    <xf numFmtId="0" fontId="46" fillId="0" borderId="8" applyNumberFormat="0" applyFill="0" applyAlignment="0" applyProtection="0"/>
    <xf numFmtId="0" fontId="11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3" fillId="0" borderId="10" applyNumberFormat="0" applyFill="0" applyAlignment="0" applyProtection="0"/>
    <xf numFmtId="0" fontId="47" fillId="0" borderId="11" applyNumberFormat="0" applyFill="0" applyAlignment="0" applyProtection="0"/>
    <xf numFmtId="0" fontId="14" fillId="46" borderId="12" applyNumberFormat="0" applyAlignment="0" applyProtection="0"/>
    <xf numFmtId="0" fontId="48" fillId="47" borderId="13" applyNumberFormat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6" fillId="49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7" fillId="0" borderId="14" applyNumberFormat="0" applyFill="0" applyAlignment="0" applyProtection="0"/>
    <xf numFmtId="0" fontId="51" fillId="50" borderId="0" applyNumberFormat="0" applyBorder="0" applyAlignment="0" applyProtection="0"/>
    <xf numFmtId="0" fontId="18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5" fillId="52" borderId="16" applyNumberFormat="0" applyFont="0" applyAlignment="0" applyProtection="0"/>
    <xf numFmtId="0" fontId="4" fillId="52" borderId="16" applyNumberFormat="0" applyFont="0" applyAlignment="0" applyProtection="0"/>
    <xf numFmtId="0" fontId="4" fillId="52" borderId="16" applyNumberFormat="0" applyFont="0" applyAlignment="0" applyProtection="0"/>
    <xf numFmtId="0" fontId="4" fillId="52" borderId="16" applyNumberFormat="0" applyFont="0" applyAlignment="0" applyProtection="0"/>
    <xf numFmtId="0" fontId="4" fillId="52" borderId="16" applyNumberFormat="0" applyFont="0" applyAlignment="0" applyProtection="0"/>
    <xf numFmtId="0" fontId="4" fillId="52" borderId="16" applyNumberFormat="0" applyFont="0" applyAlignment="0" applyProtection="0"/>
    <xf numFmtId="0" fontId="4" fillId="52" borderId="16" applyNumberFormat="0" applyFont="0" applyAlignment="0" applyProtection="0"/>
    <xf numFmtId="9" fontId="0" fillId="0" borderId="0" applyFont="0" applyFill="0" applyBorder="0" applyAlignment="0" applyProtection="0"/>
    <xf numFmtId="0" fontId="19" fillId="49" borderId="17" applyNumberFormat="0" applyAlignment="0" applyProtection="0"/>
    <xf numFmtId="0" fontId="53" fillId="0" borderId="18" applyNumberFormat="0" applyFill="0" applyAlignment="0" applyProtection="0"/>
    <xf numFmtId="0" fontId="20" fillId="53" borderId="0" applyNumberFormat="0" applyBorder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54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9" xfId="0" applyFont="1" applyFill="1" applyBorder="1" applyAlignment="1" quotePrefix="1">
      <alignment vertical="center" wrapText="1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2" fillId="0" borderId="19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6" fillId="0" borderId="19" xfId="0" applyFont="1" applyBorder="1" applyAlignment="1" quotePrefix="1">
      <alignment horizontal="center" vertical="center" wrapText="1"/>
    </xf>
    <xf numFmtId="2" fontId="3" fillId="0" borderId="19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 vertical="center" wrapText="1"/>
    </xf>
    <xf numFmtId="2" fontId="3" fillId="0" borderId="19" xfId="0" applyNumberFormat="1" applyFont="1" applyFill="1" applyBorder="1" applyAlignment="1">
      <alignment vertical="center" wrapText="1"/>
    </xf>
    <xf numFmtId="172" fontId="3" fillId="0" borderId="19" xfId="0" applyNumberFormat="1" applyFont="1" applyFill="1" applyBorder="1" applyAlignment="1">
      <alignment/>
    </xf>
    <xf numFmtId="172" fontId="2" fillId="0" borderId="19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56" fillId="0" borderId="19" xfId="0" applyFont="1" applyFill="1" applyBorder="1" applyAlignment="1" quotePrefix="1">
      <alignment horizontal="center" vertical="center" wrapText="1"/>
    </xf>
    <xf numFmtId="0" fontId="2" fillId="0" borderId="19" xfId="112" applyFont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justify" vertical="top" wrapText="1"/>
    </xf>
    <xf numFmtId="2" fontId="56" fillId="0" borderId="19" xfId="0" applyNumberFormat="1" applyFont="1" applyFill="1" applyBorder="1" applyAlignment="1" quotePrefix="1">
      <alignment horizontal="justify" vertical="top" wrapText="1"/>
    </xf>
    <xf numFmtId="2" fontId="56" fillId="0" borderId="19" xfId="0" applyNumberFormat="1" applyFont="1" applyFill="1" applyBorder="1" applyAlignment="1">
      <alignment horizontal="justify" vertical="top" wrapText="1"/>
    </xf>
    <xf numFmtId="0" fontId="2" fillId="0" borderId="19" xfId="112" applyFont="1" applyBorder="1" applyAlignment="1">
      <alignment horizontal="justify" vertical="top" wrapText="1"/>
      <protection/>
    </xf>
    <xf numFmtId="2" fontId="56" fillId="0" borderId="19" xfId="0" applyNumberFormat="1" applyFont="1" applyBorder="1" applyAlignment="1" quotePrefix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172" fontId="2" fillId="0" borderId="0" xfId="0" applyNumberFormat="1" applyFont="1" applyFill="1" applyAlignment="1">
      <alignment/>
    </xf>
    <xf numFmtId="0" fontId="57" fillId="0" borderId="19" xfId="0" applyFont="1" applyFill="1" applyBorder="1" applyAlignment="1" quotePrefix="1">
      <alignment horizontal="center" vertical="center" wrapText="1"/>
    </xf>
    <xf numFmtId="2" fontId="57" fillId="0" borderId="19" xfId="0" applyNumberFormat="1" applyFont="1" applyFill="1" applyBorder="1" applyAlignment="1" quotePrefix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57" fillId="0" borderId="19" xfId="0" applyFont="1" applyBorder="1" applyAlignment="1" quotePrefix="1">
      <alignment horizontal="center" vertical="center" wrapText="1"/>
    </xf>
    <xf numFmtId="0" fontId="3" fillId="0" borderId="19" xfId="112" applyFont="1" applyBorder="1" applyAlignment="1">
      <alignment horizontal="center" vertical="center"/>
      <protection/>
    </xf>
    <xf numFmtId="0" fontId="3" fillId="0" borderId="19" xfId="112" applyFont="1" applyBorder="1" applyAlignment="1">
      <alignment horizontal="justify" vertical="top" wrapText="1"/>
      <protection/>
    </xf>
    <xf numFmtId="172" fontId="2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5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justify" vertical="top"/>
    </xf>
    <xf numFmtId="2" fontId="57" fillId="0" borderId="19" xfId="0" applyNumberFormat="1" applyFont="1" applyBorder="1" applyAlignment="1">
      <alignment horizontal="justify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3" fillId="0" borderId="0" xfId="0" applyFont="1" applyFill="1" applyAlignment="1">
      <alignment horizontal="justify" wrapText="1"/>
    </xf>
    <xf numFmtId="2" fontId="2" fillId="0" borderId="21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 quotePrefix="1">
      <alignment horizontal="center" vertical="center" wrapText="1"/>
    </xf>
    <xf numFmtId="0" fontId="2" fillId="0" borderId="22" xfId="0" applyFont="1" applyFill="1" applyBorder="1" applyAlignment="1" quotePrefix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172" fontId="2" fillId="0" borderId="21" xfId="0" applyNumberFormat="1" applyFont="1" applyFill="1" applyBorder="1" applyAlignment="1">
      <alignment horizontal="right"/>
    </xf>
    <xf numFmtId="172" fontId="2" fillId="0" borderId="22" xfId="0" applyNumberFormat="1" applyFont="1" applyFill="1" applyBorder="1" applyAlignment="1">
      <alignment horizontal="right"/>
    </xf>
    <xf numFmtId="2" fontId="56" fillId="0" borderId="21" xfId="0" applyNumberFormat="1" applyFont="1" applyFill="1" applyBorder="1" applyAlignment="1">
      <alignment horizontal="left" vertical="top" wrapText="1"/>
    </xf>
    <xf numFmtId="2" fontId="56" fillId="0" borderId="22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172" fontId="2" fillId="0" borderId="21" xfId="0" applyNumberFormat="1" applyFont="1" applyFill="1" applyBorder="1" applyAlignment="1">
      <alignment horizontal="right" wrapText="1"/>
    </xf>
    <xf numFmtId="172" fontId="2" fillId="0" borderId="22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</cellXfs>
  <cellStyles count="13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Currency" xfId="86"/>
    <cellStyle name="Currency [0]" xfId="87"/>
    <cellStyle name="Добре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Звичайний 2" xfId="97"/>
    <cellStyle name="Звичайний 2 2" xfId="98"/>
    <cellStyle name="Звичайний 2 3" xfId="99"/>
    <cellStyle name="Звичайний 2 4" xfId="100"/>
    <cellStyle name="Звичайний 2 5" xfId="101"/>
    <cellStyle name="Звичайний 2 6" xfId="102"/>
    <cellStyle name="Звичайний 3" xfId="103"/>
    <cellStyle name="Зв'язана клітинка" xfId="104"/>
    <cellStyle name="Итог" xfId="105"/>
    <cellStyle name="Контрольна клітинка" xfId="106"/>
    <cellStyle name="Контрольная ячейка" xfId="107"/>
    <cellStyle name="Назва" xfId="108"/>
    <cellStyle name="Название" xfId="109"/>
    <cellStyle name="Нейтральный" xfId="110"/>
    <cellStyle name="Обчислення" xfId="111"/>
    <cellStyle name="Обычный 2" xfId="112"/>
    <cellStyle name="Обычный 2 2" xfId="113"/>
    <cellStyle name="Обычный 2 3" xfId="114"/>
    <cellStyle name="Обычный 2 4" xfId="115"/>
    <cellStyle name="Обычный 2 5" xfId="116"/>
    <cellStyle name="Обычный 2 6" xfId="117"/>
    <cellStyle name="Обычный 2 7" xfId="118"/>
    <cellStyle name="Обычный 2 8" xfId="119"/>
    <cellStyle name="Обычный 3" xfId="120"/>
    <cellStyle name="Підсумок" xfId="121"/>
    <cellStyle name="Плохой" xfId="122"/>
    <cellStyle name="Поганий" xfId="123"/>
    <cellStyle name="Пояснение" xfId="124"/>
    <cellStyle name="Примечание" xfId="125"/>
    <cellStyle name="Примечание 2" xfId="126"/>
    <cellStyle name="Примітка" xfId="127"/>
    <cellStyle name="Примітка 2" xfId="128"/>
    <cellStyle name="Примітка 3" xfId="129"/>
    <cellStyle name="Примітка 4" xfId="130"/>
    <cellStyle name="Примітка 5" xfId="131"/>
    <cellStyle name="Примітка 6" xfId="132"/>
    <cellStyle name="Percent" xfId="133"/>
    <cellStyle name="Результат" xfId="134"/>
    <cellStyle name="Связанная ячейка" xfId="135"/>
    <cellStyle name="Середній" xfId="136"/>
    <cellStyle name="Стиль 1" xfId="137"/>
    <cellStyle name="Текст попередження" xfId="138"/>
    <cellStyle name="Текст пояснення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tabSelected="1" view="pageBreakPreview" zoomScale="60" zoomScaleNormal="70" zoomScalePageLayoutView="0" workbookViewId="0" topLeftCell="A1">
      <pane xSplit="2" ySplit="6" topLeftCell="C8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06" sqref="G106"/>
    </sheetView>
  </sheetViews>
  <sheetFormatPr defaultColWidth="8.8515625" defaultRowHeight="12.75"/>
  <cols>
    <col min="1" max="1" width="10.8515625" style="1" customWidth="1"/>
    <col min="2" max="2" width="70.28125" style="30" customWidth="1"/>
    <col min="3" max="3" width="17.8515625" style="1" customWidth="1"/>
    <col min="4" max="4" width="18.00390625" style="1" customWidth="1"/>
    <col min="5" max="5" width="9.00390625" style="1" customWidth="1"/>
    <col min="6" max="6" width="16.421875" style="1" customWidth="1"/>
    <col min="7" max="7" width="16.7109375" style="1" customWidth="1"/>
    <col min="8" max="8" width="8.140625" style="1" customWidth="1"/>
    <col min="9" max="10" width="17.28125" style="1" customWidth="1"/>
    <col min="11" max="11" width="9.7109375" style="1" customWidth="1"/>
    <col min="12" max="12" width="9.140625" style="1" customWidth="1"/>
    <col min="13" max="13" width="21.7109375" style="1" customWidth="1"/>
    <col min="14" max="14" width="13.8515625" style="1" customWidth="1"/>
    <col min="15" max="15" width="17.7109375" style="1" customWidth="1"/>
    <col min="16" max="16" width="18.7109375" style="1" customWidth="1"/>
    <col min="17" max="16384" width="8.8515625" style="1" customWidth="1"/>
  </cols>
  <sheetData>
    <row r="1" ht="18.75">
      <c r="I1" s="1" t="s">
        <v>24</v>
      </c>
    </row>
    <row r="2" ht="18.75">
      <c r="I2" s="1" t="s">
        <v>155</v>
      </c>
    </row>
    <row r="3" spans="1:8" ht="18.75">
      <c r="A3" s="62" t="s">
        <v>147</v>
      </c>
      <c r="B3" s="62"/>
      <c r="C3" s="62"/>
      <c r="D3" s="62"/>
      <c r="E3" s="62"/>
      <c r="F3" s="62"/>
      <c r="G3" s="62"/>
      <c r="H3" s="62"/>
    </row>
    <row r="4" spans="1:10" ht="18.75">
      <c r="A4" s="65"/>
      <c r="B4" s="65"/>
      <c r="C4" s="65"/>
      <c r="D4" s="65"/>
      <c r="J4" s="17" t="s">
        <v>92</v>
      </c>
    </row>
    <row r="5" spans="1:11" ht="18.75">
      <c r="A5" s="53" t="s">
        <v>0</v>
      </c>
      <c r="B5" s="52" t="s">
        <v>22</v>
      </c>
      <c r="C5" s="50" t="s">
        <v>89</v>
      </c>
      <c r="D5" s="50"/>
      <c r="E5" s="51"/>
      <c r="F5" s="50" t="s">
        <v>90</v>
      </c>
      <c r="G5" s="50"/>
      <c r="H5" s="51"/>
      <c r="I5" s="50" t="s">
        <v>91</v>
      </c>
      <c r="J5" s="50"/>
      <c r="K5" s="51"/>
    </row>
    <row r="6" spans="1:11" s="2" customFormat="1" ht="48" customHeight="1">
      <c r="A6" s="53"/>
      <c r="B6" s="52"/>
      <c r="C6" s="44" t="s">
        <v>148</v>
      </c>
      <c r="D6" s="44" t="s">
        <v>88</v>
      </c>
      <c r="E6" s="45" t="s">
        <v>23</v>
      </c>
      <c r="F6" s="44" t="s">
        <v>148</v>
      </c>
      <c r="G6" s="44" t="s">
        <v>88</v>
      </c>
      <c r="H6" s="45" t="s">
        <v>23</v>
      </c>
      <c r="I6" s="44" t="s">
        <v>148</v>
      </c>
      <c r="J6" s="44" t="s">
        <v>88</v>
      </c>
      <c r="K6" s="45" t="s">
        <v>23</v>
      </c>
    </row>
    <row r="7" spans="1:13" s="4" customFormat="1" ht="30.75" customHeight="1">
      <c r="A7" s="3" t="s">
        <v>1</v>
      </c>
      <c r="B7" s="21" t="s">
        <v>2</v>
      </c>
      <c r="C7" s="11">
        <f>SUM(C8:C14)</f>
        <v>31948527.380000003</v>
      </c>
      <c r="D7" s="11">
        <f>SUM(D8:D14)</f>
        <v>31302417.689999998</v>
      </c>
      <c r="E7" s="15">
        <f>D7/C7*100</f>
        <v>97.9776542364063</v>
      </c>
      <c r="F7" s="11">
        <f>SUM(F8:F14)</f>
        <v>100794</v>
      </c>
      <c r="G7" s="11">
        <f>SUM(G8:G14)</f>
        <v>100794</v>
      </c>
      <c r="H7" s="15">
        <f>G7/F7*100</f>
        <v>100</v>
      </c>
      <c r="I7" s="11">
        <f aca="true" t="shared" si="0" ref="I7:I36">C7+F7</f>
        <v>32049321.380000003</v>
      </c>
      <c r="J7" s="11">
        <f aca="true" t="shared" si="1" ref="J7:J36">D7+G7</f>
        <v>31403211.689999998</v>
      </c>
      <c r="K7" s="15">
        <f>J7/I7*100</f>
        <v>97.98401444342842</v>
      </c>
      <c r="M7" s="5"/>
    </row>
    <row r="8" spans="1:14" ht="73.5" customHeight="1">
      <c r="A8" s="6" t="s">
        <v>26</v>
      </c>
      <c r="B8" s="20" t="s">
        <v>3</v>
      </c>
      <c r="C8" s="12">
        <v>16303793.38</v>
      </c>
      <c r="D8" s="12">
        <v>15924866.09</v>
      </c>
      <c r="E8" s="16">
        <f aca="true" t="shared" si="2" ref="E8:E41">D8/C8*100</f>
        <v>97.67583358566826</v>
      </c>
      <c r="F8" s="12">
        <v>100794</v>
      </c>
      <c r="G8" s="12">
        <v>100794</v>
      </c>
      <c r="H8" s="16">
        <f>G8/F8*100</f>
        <v>100</v>
      </c>
      <c r="I8" s="12">
        <f t="shared" si="0"/>
        <v>16404587.38</v>
      </c>
      <c r="J8" s="12">
        <f t="shared" si="1"/>
        <v>16025660.09</v>
      </c>
      <c r="K8" s="16">
        <f aca="true" t="shared" si="3" ref="K8:K41">J8/I8*100</f>
        <v>97.69011386130944</v>
      </c>
      <c r="M8" s="5"/>
      <c r="N8" s="4"/>
    </row>
    <row r="9" spans="1:14" ht="25.5" customHeight="1">
      <c r="A9" s="6" t="s">
        <v>27</v>
      </c>
      <c r="B9" s="20" t="s">
        <v>28</v>
      </c>
      <c r="C9" s="12">
        <v>36700</v>
      </c>
      <c r="D9" s="12">
        <v>11400</v>
      </c>
      <c r="E9" s="16">
        <f t="shared" si="2"/>
        <v>31.062670299727518</v>
      </c>
      <c r="F9" s="12"/>
      <c r="G9" s="12"/>
      <c r="H9" s="16"/>
      <c r="I9" s="12">
        <f t="shared" si="0"/>
        <v>36700</v>
      </c>
      <c r="J9" s="12">
        <f t="shared" si="1"/>
        <v>11400</v>
      </c>
      <c r="K9" s="16">
        <f t="shared" si="3"/>
        <v>31.062670299727518</v>
      </c>
      <c r="M9" s="5"/>
      <c r="N9" s="4"/>
    </row>
    <row r="10" spans="1:14" ht="37.5" customHeight="1">
      <c r="A10" s="6" t="s">
        <v>29</v>
      </c>
      <c r="B10" s="20" t="s">
        <v>93</v>
      </c>
      <c r="C10" s="12">
        <v>900784</v>
      </c>
      <c r="D10" s="12">
        <v>882331.38</v>
      </c>
      <c r="E10" s="16">
        <f t="shared" si="2"/>
        <v>97.95149336577914</v>
      </c>
      <c r="F10" s="13"/>
      <c r="G10" s="13"/>
      <c r="H10" s="16"/>
      <c r="I10" s="12">
        <f t="shared" si="0"/>
        <v>900784</v>
      </c>
      <c r="J10" s="12">
        <f t="shared" si="1"/>
        <v>882331.38</v>
      </c>
      <c r="K10" s="16">
        <f t="shared" si="3"/>
        <v>97.95149336577914</v>
      </c>
      <c r="M10" s="5"/>
      <c r="N10" s="4"/>
    </row>
    <row r="11" spans="1:14" ht="38.25" customHeight="1">
      <c r="A11" s="6" t="s">
        <v>30</v>
      </c>
      <c r="B11" s="20" t="s">
        <v>93</v>
      </c>
      <c r="C11" s="12">
        <v>8550442</v>
      </c>
      <c r="D11" s="12">
        <v>8387466.83</v>
      </c>
      <c r="E11" s="16">
        <f t="shared" si="2"/>
        <v>98.09395619548089</v>
      </c>
      <c r="F11" s="13"/>
      <c r="G11" s="13"/>
      <c r="H11" s="16"/>
      <c r="I11" s="12">
        <f t="shared" si="0"/>
        <v>8550442</v>
      </c>
      <c r="J11" s="12">
        <f t="shared" si="1"/>
        <v>8387466.83</v>
      </c>
      <c r="K11" s="16">
        <f t="shared" si="3"/>
        <v>98.09395619548089</v>
      </c>
      <c r="M11" s="5"/>
      <c r="N11" s="4"/>
    </row>
    <row r="12" spans="1:13" s="4" customFormat="1" ht="36.75" customHeight="1">
      <c r="A12" s="6" t="s">
        <v>31</v>
      </c>
      <c r="B12" s="20" t="s">
        <v>93</v>
      </c>
      <c r="C12" s="12">
        <v>547546</v>
      </c>
      <c r="D12" s="12">
        <v>542616.48</v>
      </c>
      <c r="E12" s="16">
        <f t="shared" si="2"/>
        <v>99.09970669130995</v>
      </c>
      <c r="F12" s="13"/>
      <c r="G12" s="13"/>
      <c r="H12" s="16"/>
      <c r="I12" s="12">
        <f t="shared" si="0"/>
        <v>547546</v>
      </c>
      <c r="J12" s="12">
        <f t="shared" si="1"/>
        <v>542616.48</v>
      </c>
      <c r="K12" s="16">
        <f t="shared" si="3"/>
        <v>99.09970669130995</v>
      </c>
      <c r="M12" s="5"/>
    </row>
    <row r="13" spans="1:14" ht="37.5">
      <c r="A13" s="18" t="s">
        <v>32</v>
      </c>
      <c r="B13" s="22" t="s">
        <v>93</v>
      </c>
      <c r="C13" s="12">
        <v>2839396</v>
      </c>
      <c r="D13" s="12">
        <v>2814935.04</v>
      </c>
      <c r="E13" s="16">
        <f t="shared" si="2"/>
        <v>99.13851537439653</v>
      </c>
      <c r="F13" s="13"/>
      <c r="G13" s="13"/>
      <c r="H13" s="16"/>
      <c r="I13" s="12">
        <f t="shared" si="0"/>
        <v>2839396</v>
      </c>
      <c r="J13" s="12">
        <f t="shared" si="1"/>
        <v>2814935.04</v>
      </c>
      <c r="K13" s="16">
        <f t="shared" si="3"/>
        <v>99.13851537439653</v>
      </c>
      <c r="M13" s="5"/>
      <c r="N13" s="4"/>
    </row>
    <row r="14" spans="1:14" ht="37.5">
      <c r="A14" s="18" t="s">
        <v>33</v>
      </c>
      <c r="B14" s="22" t="s">
        <v>93</v>
      </c>
      <c r="C14" s="12">
        <v>2769866</v>
      </c>
      <c r="D14" s="12">
        <v>2738801.87</v>
      </c>
      <c r="E14" s="16">
        <f t="shared" si="2"/>
        <v>98.8784970103247</v>
      </c>
      <c r="F14" s="13"/>
      <c r="G14" s="13"/>
      <c r="H14" s="16"/>
      <c r="I14" s="12">
        <f aca="true" t="shared" si="4" ref="I14:J16">C14+F14</f>
        <v>2769866</v>
      </c>
      <c r="J14" s="12">
        <f t="shared" si="4"/>
        <v>2738801.87</v>
      </c>
      <c r="K14" s="16">
        <f t="shared" si="3"/>
        <v>98.8784970103247</v>
      </c>
      <c r="M14" s="5"/>
      <c r="N14" s="4"/>
    </row>
    <row r="15" spans="1:13" s="4" customFormat="1" ht="25.5" customHeight="1">
      <c r="A15" s="28" t="s">
        <v>4</v>
      </c>
      <c r="B15" s="29" t="s">
        <v>5</v>
      </c>
      <c r="C15" s="14">
        <f>SUM(C16:C29)</f>
        <v>163900295.32999998</v>
      </c>
      <c r="D15" s="14">
        <f>SUM(D16:D29)</f>
        <v>133913834.22000001</v>
      </c>
      <c r="E15" s="16">
        <f t="shared" si="2"/>
        <v>81.70444961699144</v>
      </c>
      <c r="F15" s="14">
        <f>SUM(F16:F29)</f>
        <v>1675776.7</v>
      </c>
      <c r="G15" s="14">
        <f>SUM(G16:G29)</f>
        <v>1433746.3900000001</v>
      </c>
      <c r="H15" s="15">
        <f>G15/F15*100</f>
        <v>85.55712643575963</v>
      </c>
      <c r="I15" s="11">
        <f t="shared" si="4"/>
        <v>165576072.02999997</v>
      </c>
      <c r="J15" s="11">
        <f t="shared" si="4"/>
        <v>135347580.61</v>
      </c>
      <c r="K15" s="15">
        <f t="shared" si="3"/>
        <v>81.74344212337456</v>
      </c>
      <c r="M15" s="5"/>
    </row>
    <row r="16" spans="1:14" ht="18.75">
      <c r="A16" s="18" t="s">
        <v>34</v>
      </c>
      <c r="B16" s="22" t="s">
        <v>35</v>
      </c>
      <c r="C16" s="13">
        <v>46259145.52</v>
      </c>
      <c r="D16" s="13">
        <v>31499669.95</v>
      </c>
      <c r="E16" s="16">
        <f t="shared" si="2"/>
        <v>68.09392952660833</v>
      </c>
      <c r="F16" s="13">
        <v>153800</v>
      </c>
      <c r="G16" s="13">
        <v>152900</v>
      </c>
      <c r="H16" s="16">
        <f>G16/F16*100</f>
        <v>99.41482444733421</v>
      </c>
      <c r="I16" s="12">
        <f t="shared" si="4"/>
        <v>46412945.52</v>
      </c>
      <c r="J16" s="12">
        <f t="shared" si="4"/>
        <v>31652569.95</v>
      </c>
      <c r="K16" s="16">
        <f t="shared" si="3"/>
        <v>68.19771853600727</v>
      </c>
      <c r="M16" s="5"/>
      <c r="N16" s="4"/>
    </row>
    <row r="17" spans="1:14" ht="36.75" customHeight="1">
      <c r="A17" s="18" t="s">
        <v>94</v>
      </c>
      <c r="B17" s="22" t="s">
        <v>125</v>
      </c>
      <c r="C17" s="12">
        <v>33966828.49</v>
      </c>
      <c r="D17" s="12">
        <v>26828630.47</v>
      </c>
      <c r="E17" s="16">
        <f t="shared" si="2"/>
        <v>78.98479682287228</v>
      </c>
      <c r="F17" s="12">
        <v>586339</v>
      </c>
      <c r="G17" s="12">
        <v>558722</v>
      </c>
      <c r="H17" s="16">
        <f>G17/F17*100</f>
        <v>95.28992613488101</v>
      </c>
      <c r="I17" s="12">
        <f t="shared" si="0"/>
        <v>34553167.49</v>
      </c>
      <c r="J17" s="12">
        <f t="shared" si="1"/>
        <v>27387352.47</v>
      </c>
      <c r="K17" s="16">
        <f t="shared" si="3"/>
        <v>79.26148153545155</v>
      </c>
      <c r="M17" s="5"/>
      <c r="N17" s="4"/>
    </row>
    <row r="18" spans="1:14" ht="34.5" customHeight="1">
      <c r="A18" s="18" t="s">
        <v>95</v>
      </c>
      <c r="B18" s="22" t="s">
        <v>126</v>
      </c>
      <c r="C18" s="12">
        <v>63244300</v>
      </c>
      <c r="D18" s="12">
        <v>59213228.9</v>
      </c>
      <c r="E18" s="16">
        <f t="shared" si="2"/>
        <v>93.62619066066033</v>
      </c>
      <c r="F18" s="46"/>
      <c r="G18" s="46"/>
      <c r="H18" s="16"/>
      <c r="I18" s="12">
        <f aca="true" t="shared" si="5" ref="I18:J20">C18+F26</f>
        <v>63647700.7</v>
      </c>
      <c r="J18" s="12">
        <f t="shared" si="5"/>
        <v>59403293.29</v>
      </c>
      <c r="K18" s="16">
        <f t="shared" si="3"/>
        <v>93.33140496307041</v>
      </c>
      <c r="M18" s="5"/>
      <c r="N18" s="4"/>
    </row>
    <row r="19" spans="1:14" ht="36.75" customHeight="1">
      <c r="A19" s="18" t="s">
        <v>96</v>
      </c>
      <c r="B19" s="23" t="s">
        <v>79</v>
      </c>
      <c r="C19" s="12">
        <v>3337697</v>
      </c>
      <c r="D19" s="12">
        <v>2779310.25</v>
      </c>
      <c r="E19" s="16">
        <f t="shared" si="2"/>
        <v>83.27029835242683</v>
      </c>
      <c r="F19" s="46"/>
      <c r="G19" s="46"/>
      <c r="H19" s="16"/>
      <c r="I19" s="12">
        <f t="shared" si="5"/>
        <v>3390921</v>
      </c>
      <c r="J19" s="12">
        <f t="shared" si="5"/>
        <v>2832534.25</v>
      </c>
      <c r="K19" s="16">
        <f t="shared" si="3"/>
        <v>83.5328882625104</v>
      </c>
      <c r="M19" s="5"/>
      <c r="N19" s="4"/>
    </row>
    <row r="20" spans="1:14" ht="24" customHeight="1">
      <c r="A20" s="18" t="s">
        <v>97</v>
      </c>
      <c r="B20" s="22" t="s">
        <v>36</v>
      </c>
      <c r="C20" s="12">
        <v>5252990</v>
      </c>
      <c r="D20" s="12">
        <v>4965885.45</v>
      </c>
      <c r="E20" s="16">
        <f t="shared" si="2"/>
        <v>94.53445466296338</v>
      </c>
      <c r="F20" s="46"/>
      <c r="G20" s="46"/>
      <c r="H20" s="16"/>
      <c r="I20" s="12">
        <f t="shared" si="5"/>
        <v>5732003</v>
      </c>
      <c r="J20" s="12">
        <f t="shared" si="5"/>
        <v>5444721.45</v>
      </c>
      <c r="K20" s="16">
        <f>J20/I20*100</f>
        <v>94.98811235793143</v>
      </c>
      <c r="M20" s="5"/>
      <c r="N20" s="4"/>
    </row>
    <row r="21" spans="1:13" s="4" customFormat="1" ht="19.5" customHeight="1">
      <c r="A21" s="18" t="s">
        <v>98</v>
      </c>
      <c r="B21" s="22" t="s">
        <v>37</v>
      </c>
      <c r="C21" s="12">
        <v>369168.64</v>
      </c>
      <c r="D21" s="12">
        <v>225231.23</v>
      </c>
      <c r="E21" s="16">
        <f t="shared" si="2"/>
        <v>61.01039080675975</v>
      </c>
      <c r="F21" s="12"/>
      <c r="G21" s="12"/>
      <c r="H21" s="16"/>
      <c r="I21" s="12">
        <f t="shared" si="0"/>
        <v>369168.64</v>
      </c>
      <c r="J21" s="12">
        <f t="shared" si="1"/>
        <v>225231.23</v>
      </c>
      <c r="K21" s="16">
        <f t="shared" si="3"/>
        <v>61.01039080675975</v>
      </c>
      <c r="M21" s="5"/>
    </row>
    <row r="22" spans="1:13" s="4" customFormat="1" ht="37.5">
      <c r="A22" s="18" t="s">
        <v>99</v>
      </c>
      <c r="B22" s="22" t="s">
        <v>103</v>
      </c>
      <c r="C22" s="12">
        <v>410893.61</v>
      </c>
      <c r="D22" s="12">
        <v>227273.93</v>
      </c>
      <c r="E22" s="16">
        <f t="shared" si="2"/>
        <v>55.312111083937275</v>
      </c>
      <c r="F22" s="12"/>
      <c r="G22" s="12"/>
      <c r="H22" s="16"/>
      <c r="I22" s="12">
        <f t="shared" si="0"/>
        <v>410893.61</v>
      </c>
      <c r="J22" s="12">
        <f t="shared" si="1"/>
        <v>227273.93</v>
      </c>
      <c r="K22" s="16">
        <f>J22/I22*100</f>
        <v>55.312111083937275</v>
      </c>
      <c r="M22" s="5"/>
    </row>
    <row r="23" spans="1:14" ht="37.5">
      <c r="A23" s="18" t="s">
        <v>100</v>
      </c>
      <c r="B23" s="22" t="s">
        <v>104</v>
      </c>
      <c r="C23" s="12">
        <v>1313886</v>
      </c>
      <c r="D23" s="12">
        <v>1313823.04</v>
      </c>
      <c r="E23" s="16">
        <f t="shared" si="2"/>
        <v>99.99520810785715</v>
      </c>
      <c r="F23" s="13"/>
      <c r="G23" s="13"/>
      <c r="H23" s="16"/>
      <c r="I23" s="12">
        <f t="shared" si="0"/>
        <v>1313886</v>
      </c>
      <c r="J23" s="12">
        <f t="shared" si="1"/>
        <v>1313823.04</v>
      </c>
      <c r="K23" s="16">
        <f t="shared" si="3"/>
        <v>99.99520810785715</v>
      </c>
      <c r="M23" s="5"/>
      <c r="N23" s="4"/>
    </row>
    <row r="24" spans="1:13" ht="36" customHeight="1">
      <c r="A24" s="6" t="s">
        <v>101</v>
      </c>
      <c r="B24" s="20" t="s">
        <v>105</v>
      </c>
      <c r="C24" s="12">
        <v>1178234</v>
      </c>
      <c r="D24" s="12">
        <v>1120568.29</v>
      </c>
      <c r="E24" s="16">
        <f t="shared" si="2"/>
        <v>95.10575064036516</v>
      </c>
      <c r="F24" s="12"/>
      <c r="G24" s="12"/>
      <c r="H24" s="16"/>
      <c r="I24" s="12">
        <f t="shared" si="0"/>
        <v>1178234</v>
      </c>
      <c r="J24" s="12">
        <f t="shared" si="1"/>
        <v>1120568.29</v>
      </c>
      <c r="K24" s="16">
        <f t="shared" si="3"/>
        <v>95.10575064036516</v>
      </c>
      <c r="M24" s="27"/>
    </row>
    <row r="25" spans="1:14" ht="57" customHeight="1">
      <c r="A25" s="10" t="s">
        <v>102</v>
      </c>
      <c r="B25" s="22" t="s">
        <v>106</v>
      </c>
      <c r="C25" s="12">
        <v>151740</v>
      </c>
      <c r="D25" s="12">
        <v>0</v>
      </c>
      <c r="E25" s="16">
        <f t="shared" si="2"/>
        <v>0</v>
      </c>
      <c r="F25" s="12"/>
      <c r="G25" s="12"/>
      <c r="H25" s="16"/>
      <c r="I25" s="12">
        <f t="shared" si="0"/>
        <v>151740</v>
      </c>
      <c r="J25" s="12">
        <f t="shared" si="1"/>
        <v>0</v>
      </c>
      <c r="K25" s="16">
        <f t="shared" si="3"/>
        <v>0</v>
      </c>
      <c r="M25" s="5"/>
      <c r="N25" s="4"/>
    </row>
    <row r="26" spans="1:14" ht="75" customHeight="1">
      <c r="A26" s="10" t="s">
        <v>149</v>
      </c>
      <c r="B26" s="22" t="s">
        <v>150</v>
      </c>
      <c r="C26" s="12">
        <v>1077027.07</v>
      </c>
      <c r="D26" s="12">
        <v>0</v>
      </c>
      <c r="E26" s="16">
        <f t="shared" si="2"/>
        <v>0</v>
      </c>
      <c r="F26" s="12">
        <v>403400.7</v>
      </c>
      <c r="G26" s="12">
        <v>190064.39</v>
      </c>
      <c r="H26" s="16">
        <f>G26/F26*100</f>
        <v>47.115533017171266</v>
      </c>
      <c r="I26" s="12">
        <f aca="true" t="shared" si="6" ref="I26:J28">C26+F26</f>
        <v>1480427.77</v>
      </c>
      <c r="J26" s="12">
        <f t="shared" si="6"/>
        <v>190064.39</v>
      </c>
      <c r="K26" s="16">
        <f>J26/I26*100</f>
        <v>12.838477759708603</v>
      </c>
      <c r="M26" s="5"/>
      <c r="N26" s="4"/>
    </row>
    <row r="27" spans="1:14" ht="58.5" customHeight="1">
      <c r="A27" s="10" t="s">
        <v>151</v>
      </c>
      <c r="B27" s="22" t="s">
        <v>152</v>
      </c>
      <c r="C27" s="12"/>
      <c r="D27" s="12"/>
      <c r="E27" s="16"/>
      <c r="F27" s="12">
        <v>53224</v>
      </c>
      <c r="G27" s="12">
        <v>53224</v>
      </c>
      <c r="H27" s="16">
        <f>G27/F27*100</f>
        <v>100</v>
      </c>
      <c r="I27" s="12">
        <f t="shared" si="6"/>
        <v>53224</v>
      </c>
      <c r="J27" s="12">
        <f t="shared" si="6"/>
        <v>53224</v>
      </c>
      <c r="K27" s="16">
        <f>J27/I27*100</f>
        <v>100</v>
      </c>
      <c r="M27" s="5"/>
      <c r="N27" s="4"/>
    </row>
    <row r="28" spans="1:14" ht="56.25" customHeight="1">
      <c r="A28" s="10" t="s">
        <v>153</v>
      </c>
      <c r="B28" s="22" t="s">
        <v>154</v>
      </c>
      <c r="C28" s="12"/>
      <c r="D28" s="12"/>
      <c r="E28" s="16"/>
      <c r="F28" s="12">
        <v>479013</v>
      </c>
      <c r="G28" s="12">
        <v>478836</v>
      </c>
      <c r="H28" s="16">
        <f>G28/F28*100</f>
        <v>99.96304901954645</v>
      </c>
      <c r="I28" s="12">
        <f t="shared" si="6"/>
        <v>479013</v>
      </c>
      <c r="J28" s="12">
        <f t="shared" si="6"/>
        <v>478836</v>
      </c>
      <c r="K28" s="16">
        <f>J28/I28*100</f>
        <v>99.96304901954645</v>
      </c>
      <c r="M28" s="5"/>
      <c r="N28" s="4"/>
    </row>
    <row r="29" spans="1:14" ht="21.75" customHeight="1">
      <c r="A29" s="10" t="s">
        <v>107</v>
      </c>
      <c r="B29" s="22" t="s">
        <v>111</v>
      </c>
      <c r="C29" s="13">
        <v>7338385</v>
      </c>
      <c r="D29" s="13">
        <v>5740212.71</v>
      </c>
      <c r="E29" s="16">
        <f t="shared" si="2"/>
        <v>78.22174374879486</v>
      </c>
      <c r="F29" s="13"/>
      <c r="G29" s="13"/>
      <c r="H29" s="16"/>
      <c r="I29" s="12">
        <f t="shared" si="0"/>
        <v>7338385</v>
      </c>
      <c r="J29" s="12">
        <f t="shared" si="1"/>
        <v>5740212.71</v>
      </c>
      <c r="K29" s="16">
        <f>J29/I29*100</f>
        <v>78.22174374879486</v>
      </c>
      <c r="M29" s="5"/>
      <c r="N29" s="4"/>
    </row>
    <row r="30" spans="1:13" s="4" customFormat="1" ht="24" customHeight="1">
      <c r="A30" s="31" t="s">
        <v>6</v>
      </c>
      <c r="B30" s="29" t="s">
        <v>7</v>
      </c>
      <c r="C30" s="11">
        <f>C31+C32</f>
        <v>18052948.08</v>
      </c>
      <c r="D30" s="11">
        <f>D31+D32</f>
        <v>15867354.65</v>
      </c>
      <c r="E30" s="15">
        <f t="shared" si="2"/>
        <v>87.89342649015141</v>
      </c>
      <c r="F30" s="11">
        <f>F31+F32</f>
        <v>41282765</v>
      </c>
      <c r="G30" s="11">
        <f>G31+G32</f>
        <v>34101133.25</v>
      </c>
      <c r="H30" s="15">
        <f>G30/F30*100</f>
        <v>82.60380148955623</v>
      </c>
      <c r="I30" s="11">
        <f t="shared" si="0"/>
        <v>59335713.08</v>
      </c>
      <c r="J30" s="11">
        <f t="shared" si="1"/>
        <v>49968487.9</v>
      </c>
      <c r="K30" s="15">
        <f t="shared" si="3"/>
        <v>84.21317501085638</v>
      </c>
      <c r="M30" s="5"/>
    </row>
    <row r="31" spans="1:13" ht="32.25" customHeight="1">
      <c r="A31" s="6" t="s">
        <v>81</v>
      </c>
      <c r="B31" s="20" t="s">
        <v>80</v>
      </c>
      <c r="C31" s="12">
        <v>10389800.08</v>
      </c>
      <c r="D31" s="12">
        <v>9691498.06</v>
      </c>
      <c r="E31" s="16">
        <f t="shared" si="2"/>
        <v>93.2789657681267</v>
      </c>
      <c r="F31" s="12">
        <v>38099021</v>
      </c>
      <c r="G31" s="12">
        <v>30950000</v>
      </c>
      <c r="H31" s="16">
        <f>G31/F31*100</f>
        <v>81.23568319511412</v>
      </c>
      <c r="I31" s="12">
        <f t="shared" si="0"/>
        <v>48488821.08</v>
      </c>
      <c r="J31" s="12">
        <f t="shared" si="1"/>
        <v>40641498.06</v>
      </c>
      <c r="K31" s="16">
        <f t="shared" si="3"/>
        <v>83.8162222854357</v>
      </c>
      <c r="M31" s="27"/>
    </row>
    <row r="32" spans="1:14" ht="53.25" customHeight="1">
      <c r="A32" s="19" t="s">
        <v>38</v>
      </c>
      <c r="B32" s="24" t="s">
        <v>39</v>
      </c>
      <c r="C32" s="12">
        <v>7663148</v>
      </c>
      <c r="D32" s="12">
        <v>6175856.59</v>
      </c>
      <c r="E32" s="16">
        <f t="shared" si="2"/>
        <v>80.59163923233636</v>
      </c>
      <c r="F32" s="12">
        <v>3183744</v>
      </c>
      <c r="G32" s="12">
        <v>3151133.25</v>
      </c>
      <c r="H32" s="16">
        <f>G32/F32*100</f>
        <v>98.97571067271741</v>
      </c>
      <c r="I32" s="12">
        <f t="shared" si="0"/>
        <v>10846892</v>
      </c>
      <c r="J32" s="12">
        <f t="shared" si="1"/>
        <v>9326989.84</v>
      </c>
      <c r="K32" s="16">
        <f t="shared" si="3"/>
        <v>85.98767130713571</v>
      </c>
      <c r="M32" s="5"/>
      <c r="N32" s="4"/>
    </row>
    <row r="33" spans="1:13" s="4" customFormat="1" ht="25.5" customHeight="1">
      <c r="A33" s="32" t="s">
        <v>8</v>
      </c>
      <c r="B33" s="33" t="s">
        <v>9</v>
      </c>
      <c r="C33" s="11">
        <f>SUM(C34:C48)</f>
        <v>17292304.799999997</v>
      </c>
      <c r="D33" s="11">
        <f>SUM(D34:D48)</f>
        <v>16918448.93</v>
      </c>
      <c r="E33" s="15">
        <f t="shared" si="2"/>
        <v>97.83802174248052</v>
      </c>
      <c r="F33" s="11">
        <f>SUM(F35:F48)</f>
        <v>838992</v>
      </c>
      <c r="G33" s="11">
        <f>SUM(G35:G48)</f>
        <v>838992</v>
      </c>
      <c r="H33" s="15">
        <v>0</v>
      </c>
      <c r="I33" s="11">
        <f t="shared" si="0"/>
        <v>18131296.799999997</v>
      </c>
      <c r="J33" s="11">
        <f t="shared" si="1"/>
        <v>17757440.93</v>
      </c>
      <c r="K33" s="15">
        <f t="shared" si="3"/>
        <v>97.93806326086948</v>
      </c>
      <c r="M33" s="5"/>
    </row>
    <row r="34" spans="1:13" s="4" customFormat="1" ht="36" customHeight="1">
      <c r="A34" s="19">
        <v>213112</v>
      </c>
      <c r="B34" s="24" t="s">
        <v>138</v>
      </c>
      <c r="C34" s="12">
        <v>31450</v>
      </c>
      <c r="D34" s="12">
        <v>25270</v>
      </c>
      <c r="E34" s="16">
        <f t="shared" si="2"/>
        <v>80.34976152623211</v>
      </c>
      <c r="F34" s="11"/>
      <c r="G34" s="11"/>
      <c r="H34" s="15"/>
      <c r="I34" s="12">
        <f>C34+F34</f>
        <v>31450</v>
      </c>
      <c r="J34" s="12">
        <f>D34+G34</f>
        <v>25270</v>
      </c>
      <c r="K34" s="16">
        <f>J34/I34*100</f>
        <v>80.34976152623211</v>
      </c>
      <c r="M34" s="5"/>
    </row>
    <row r="35" spans="1:14" ht="21.75" customHeight="1">
      <c r="A35" s="19" t="s">
        <v>40</v>
      </c>
      <c r="B35" s="24" t="s">
        <v>41</v>
      </c>
      <c r="C35" s="12">
        <v>4993</v>
      </c>
      <c r="D35" s="12">
        <v>0</v>
      </c>
      <c r="E35" s="16">
        <f t="shared" si="2"/>
        <v>0</v>
      </c>
      <c r="F35" s="13"/>
      <c r="G35" s="13"/>
      <c r="H35" s="16"/>
      <c r="I35" s="12">
        <f t="shared" si="0"/>
        <v>4993</v>
      </c>
      <c r="J35" s="12">
        <f t="shared" si="1"/>
        <v>0</v>
      </c>
      <c r="K35" s="16">
        <f>J35/I35*100</f>
        <v>0</v>
      </c>
      <c r="M35" s="5"/>
      <c r="N35" s="4"/>
    </row>
    <row r="36" spans="1:14" ht="50.25" customHeight="1">
      <c r="A36" s="19" t="s">
        <v>42</v>
      </c>
      <c r="B36" s="24" t="s">
        <v>43</v>
      </c>
      <c r="C36" s="12">
        <v>132750</v>
      </c>
      <c r="D36" s="12">
        <v>125000</v>
      </c>
      <c r="E36" s="16">
        <f t="shared" si="2"/>
        <v>94.16195856873823</v>
      </c>
      <c r="F36" s="12"/>
      <c r="G36" s="12"/>
      <c r="H36" s="16"/>
      <c r="I36" s="12">
        <f t="shared" si="0"/>
        <v>132750</v>
      </c>
      <c r="J36" s="12">
        <f t="shared" si="1"/>
        <v>125000</v>
      </c>
      <c r="K36" s="16">
        <f t="shared" si="3"/>
        <v>94.16195856873823</v>
      </c>
      <c r="M36" s="5"/>
      <c r="N36" s="4"/>
    </row>
    <row r="37" spans="1:14" ht="33" customHeight="1">
      <c r="A37" s="19" t="s">
        <v>86</v>
      </c>
      <c r="B37" s="24" t="s">
        <v>85</v>
      </c>
      <c r="C37" s="12">
        <v>50729.16</v>
      </c>
      <c r="D37" s="12">
        <v>50729.16</v>
      </c>
      <c r="E37" s="16">
        <f t="shared" si="2"/>
        <v>100</v>
      </c>
      <c r="F37" s="13"/>
      <c r="G37" s="13"/>
      <c r="H37" s="16"/>
      <c r="I37" s="12">
        <f aca="true" t="shared" si="7" ref="I37:I61">C37+F37</f>
        <v>50729.16</v>
      </c>
      <c r="J37" s="12">
        <f aca="true" t="shared" si="8" ref="J37:J61">D37+G37</f>
        <v>50729.16</v>
      </c>
      <c r="K37" s="16">
        <f t="shared" si="3"/>
        <v>100</v>
      </c>
      <c r="M37" s="5"/>
      <c r="N37" s="4"/>
    </row>
    <row r="38" spans="1:14" ht="42" customHeight="1">
      <c r="A38" s="19" t="s">
        <v>44</v>
      </c>
      <c r="B38" s="24" t="s">
        <v>10</v>
      </c>
      <c r="C38" s="12">
        <v>4575997.06</v>
      </c>
      <c r="D38" s="12">
        <v>4575987</v>
      </c>
      <c r="E38" s="16">
        <f t="shared" si="2"/>
        <v>99.99978015720143</v>
      </c>
      <c r="F38" s="13"/>
      <c r="G38" s="13"/>
      <c r="H38" s="16"/>
      <c r="I38" s="12">
        <f t="shared" si="7"/>
        <v>4575997.06</v>
      </c>
      <c r="J38" s="12">
        <f t="shared" si="8"/>
        <v>4575987</v>
      </c>
      <c r="K38" s="16">
        <f t="shared" si="3"/>
        <v>99.99978015720143</v>
      </c>
      <c r="M38" s="5"/>
      <c r="N38" s="4"/>
    </row>
    <row r="39" spans="1:14" ht="33" customHeight="1">
      <c r="A39" s="19" t="s">
        <v>45</v>
      </c>
      <c r="B39" s="24" t="s">
        <v>11</v>
      </c>
      <c r="C39" s="12">
        <v>65900</v>
      </c>
      <c r="D39" s="12">
        <v>61101.96</v>
      </c>
      <c r="E39" s="16">
        <f t="shared" si="2"/>
        <v>92.71921092564492</v>
      </c>
      <c r="F39" s="13"/>
      <c r="G39" s="13"/>
      <c r="H39" s="16"/>
      <c r="I39" s="12">
        <f t="shared" si="7"/>
        <v>65900</v>
      </c>
      <c r="J39" s="12">
        <f t="shared" si="8"/>
        <v>61101.96</v>
      </c>
      <c r="K39" s="16">
        <f t="shared" si="3"/>
        <v>92.71921092564492</v>
      </c>
      <c r="M39" s="5"/>
      <c r="N39" s="4"/>
    </row>
    <row r="40" spans="1:14" ht="37.5">
      <c r="A40" s="19" t="s">
        <v>82</v>
      </c>
      <c r="B40" s="24" t="s">
        <v>84</v>
      </c>
      <c r="C40" s="12">
        <v>40375</v>
      </c>
      <c r="D40" s="12">
        <v>40333.98</v>
      </c>
      <c r="E40" s="16">
        <f t="shared" si="2"/>
        <v>99.89840247678019</v>
      </c>
      <c r="F40" s="13"/>
      <c r="G40" s="13"/>
      <c r="H40" s="16"/>
      <c r="I40" s="12">
        <f t="shared" si="7"/>
        <v>40375</v>
      </c>
      <c r="J40" s="12">
        <f t="shared" si="8"/>
        <v>40333.98</v>
      </c>
      <c r="K40" s="16">
        <f>J40/I40*100</f>
        <v>99.89840247678019</v>
      </c>
      <c r="M40" s="5"/>
      <c r="N40" s="4"/>
    </row>
    <row r="41" spans="1:13" ht="69" customHeight="1">
      <c r="A41" s="6" t="s">
        <v>46</v>
      </c>
      <c r="B41" s="20" t="s">
        <v>12</v>
      </c>
      <c r="C41" s="12">
        <v>4736735</v>
      </c>
      <c r="D41" s="12">
        <v>4689392.29</v>
      </c>
      <c r="E41" s="16">
        <f t="shared" si="2"/>
        <v>99.00052018953984</v>
      </c>
      <c r="F41" s="13"/>
      <c r="G41" s="13"/>
      <c r="H41" s="16"/>
      <c r="I41" s="12">
        <f t="shared" si="7"/>
        <v>4736735</v>
      </c>
      <c r="J41" s="12">
        <f t="shared" si="8"/>
        <v>4689392.29</v>
      </c>
      <c r="K41" s="16">
        <f t="shared" si="3"/>
        <v>99.00052018953984</v>
      </c>
      <c r="M41" s="27"/>
    </row>
    <row r="42" spans="1:14" ht="36" customHeight="1">
      <c r="A42" s="6" t="s">
        <v>47</v>
      </c>
      <c r="B42" s="20" t="s">
        <v>108</v>
      </c>
      <c r="C42" s="12">
        <v>1303224.58</v>
      </c>
      <c r="D42" s="12">
        <v>1244891.94</v>
      </c>
      <c r="E42" s="16">
        <f aca="true" t="shared" si="9" ref="E42:E75">D42/C42*100</f>
        <v>95.52397638172232</v>
      </c>
      <c r="F42" s="12"/>
      <c r="G42" s="12"/>
      <c r="H42" s="16"/>
      <c r="I42" s="12">
        <f t="shared" si="7"/>
        <v>1303224.58</v>
      </c>
      <c r="J42" s="12">
        <f t="shared" si="8"/>
        <v>1244891.94</v>
      </c>
      <c r="K42" s="16">
        <f aca="true" t="shared" si="10" ref="K42:K82">J42/I42*100</f>
        <v>95.52397638172232</v>
      </c>
      <c r="M42" s="5"/>
      <c r="N42" s="4"/>
    </row>
    <row r="43" spans="1:14" ht="89.25" customHeight="1">
      <c r="A43" s="6" t="s">
        <v>112</v>
      </c>
      <c r="B43" s="20" t="s">
        <v>113</v>
      </c>
      <c r="C43" s="12">
        <v>147506.87</v>
      </c>
      <c r="D43" s="12">
        <v>147506.87</v>
      </c>
      <c r="E43" s="16">
        <f t="shared" si="9"/>
        <v>100</v>
      </c>
      <c r="F43" s="12"/>
      <c r="G43" s="12"/>
      <c r="H43" s="16"/>
      <c r="I43" s="12">
        <f t="shared" si="7"/>
        <v>147506.87</v>
      </c>
      <c r="J43" s="12">
        <f t="shared" si="8"/>
        <v>147506.87</v>
      </c>
      <c r="K43" s="16">
        <f t="shared" si="10"/>
        <v>100</v>
      </c>
      <c r="M43" s="5"/>
      <c r="N43" s="4"/>
    </row>
    <row r="44" spans="1:14" ht="146.25" customHeight="1">
      <c r="A44" s="54" t="s">
        <v>133</v>
      </c>
      <c r="B44" s="60" t="s">
        <v>132</v>
      </c>
      <c r="C44" s="56"/>
      <c r="D44" s="56"/>
      <c r="E44" s="56"/>
      <c r="F44" s="48">
        <v>838992</v>
      </c>
      <c r="G44" s="48">
        <v>838992</v>
      </c>
      <c r="H44" s="63">
        <v>0</v>
      </c>
      <c r="I44" s="48">
        <f>C44+F44</f>
        <v>838992</v>
      </c>
      <c r="J44" s="48">
        <f>D44+G44</f>
        <v>838992</v>
      </c>
      <c r="K44" s="58">
        <f>J44/I44*100</f>
        <v>100</v>
      </c>
      <c r="M44" s="5"/>
      <c r="N44" s="4"/>
    </row>
    <row r="45" spans="1:14" ht="204.75" customHeight="1">
      <c r="A45" s="55"/>
      <c r="B45" s="61"/>
      <c r="C45" s="57"/>
      <c r="D45" s="57"/>
      <c r="E45" s="57"/>
      <c r="F45" s="49"/>
      <c r="G45" s="49"/>
      <c r="H45" s="64"/>
      <c r="I45" s="49"/>
      <c r="J45" s="49"/>
      <c r="K45" s="59"/>
      <c r="M45" s="5"/>
      <c r="N45" s="4"/>
    </row>
    <row r="46" spans="1:14" ht="34.5" customHeight="1">
      <c r="A46" s="6" t="s">
        <v>48</v>
      </c>
      <c r="B46" s="20" t="s">
        <v>49</v>
      </c>
      <c r="C46" s="13">
        <v>6090562.13</v>
      </c>
      <c r="D46" s="13">
        <v>5896655.4</v>
      </c>
      <c r="E46" s="16">
        <f t="shared" si="9"/>
        <v>96.81627531480416</v>
      </c>
      <c r="F46" s="12"/>
      <c r="G46" s="12"/>
      <c r="H46" s="16"/>
      <c r="I46" s="12">
        <f t="shared" si="7"/>
        <v>6090562.13</v>
      </c>
      <c r="J46" s="12">
        <f t="shared" si="8"/>
        <v>5896655.4</v>
      </c>
      <c r="K46" s="16">
        <f t="shared" si="10"/>
        <v>96.81627531480416</v>
      </c>
      <c r="M46" s="5"/>
      <c r="N46" s="4"/>
    </row>
    <row r="47" spans="1:13" ht="24" customHeight="1">
      <c r="A47" s="6" t="s">
        <v>50</v>
      </c>
      <c r="B47" s="20" t="s">
        <v>13</v>
      </c>
      <c r="C47" s="13">
        <v>49773</v>
      </c>
      <c r="D47" s="13">
        <v>30472.33</v>
      </c>
      <c r="E47" s="16">
        <f t="shared" si="9"/>
        <v>61.22261065236173</v>
      </c>
      <c r="F47" s="13"/>
      <c r="G47" s="13"/>
      <c r="H47" s="16"/>
      <c r="I47" s="12">
        <f t="shared" si="7"/>
        <v>49773</v>
      </c>
      <c r="J47" s="12">
        <f t="shared" si="8"/>
        <v>30472.33</v>
      </c>
      <c r="K47" s="16">
        <f t="shared" si="10"/>
        <v>61.22261065236173</v>
      </c>
      <c r="M47" s="27"/>
    </row>
    <row r="48" spans="1:14" ht="39" customHeight="1">
      <c r="A48" s="6" t="s">
        <v>83</v>
      </c>
      <c r="B48" s="24" t="s">
        <v>49</v>
      </c>
      <c r="C48" s="12">
        <v>62309</v>
      </c>
      <c r="D48" s="12">
        <v>31108</v>
      </c>
      <c r="E48" s="16">
        <f t="shared" si="9"/>
        <v>49.92537193663837</v>
      </c>
      <c r="F48" s="13"/>
      <c r="G48" s="13"/>
      <c r="H48" s="16"/>
      <c r="I48" s="12">
        <f t="shared" si="7"/>
        <v>62309</v>
      </c>
      <c r="J48" s="12">
        <f t="shared" si="8"/>
        <v>31108</v>
      </c>
      <c r="K48" s="16">
        <f t="shared" si="10"/>
        <v>49.92537193663837</v>
      </c>
      <c r="M48" s="5"/>
      <c r="N48" s="4"/>
    </row>
    <row r="49" spans="1:13" s="4" customFormat="1" ht="24" customHeight="1">
      <c r="A49" s="3" t="s">
        <v>14</v>
      </c>
      <c r="B49" s="33" t="s">
        <v>51</v>
      </c>
      <c r="C49" s="14">
        <f>SUM(C50:C52)</f>
        <v>1616356</v>
      </c>
      <c r="D49" s="14">
        <f>SUM(D50:D52)</f>
        <v>1341008.6800000002</v>
      </c>
      <c r="E49" s="15">
        <f t="shared" si="9"/>
        <v>82.96493346762719</v>
      </c>
      <c r="F49" s="14">
        <f>SUM(F50:F52)</f>
        <v>50000</v>
      </c>
      <c r="G49" s="14">
        <f>SUM(G50:G52)</f>
        <v>49944</v>
      </c>
      <c r="H49" s="15">
        <f>G49/F49*100</f>
        <v>99.888</v>
      </c>
      <c r="I49" s="11">
        <f t="shared" si="7"/>
        <v>1666356</v>
      </c>
      <c r="J49" s="11">
        <f t="shared" si="8"/>
        <v>1390952.6800000002</v>
      </c>
      <c r="K49" s="15">
        <f t="shared" si="10"/>
        <v>83.47272011502945</v>
      </c>
      <c r="M49" s="5"/>
    </row>
    <row r="50" spans="1:13" ht="24" customHeight="1">
      <c r="A50" s="6" t="s">
        <v>52</v>
      </c>
      <c r="B50" s="20" t="s">
        <v>53</v>
      </c>
      <c r="C50" s="13">
        <v>730555</v>
      </c>
      <c r="D50" s="13">
        <v>641265.79</v>
      </c>
      <c r="E50" s="16">
        <f t="shared" si="9"/>
        <v>87.77789351931067</v>
      </c>
      <c r="F50" s="13">
        <v>50000</v>
      </c>
      <c r="G50" s="13">
        <v>49944</v>
      </c>
      <c r="H50" s="16">
        <f>G50/F50*100</f>
        <v>99.888</v>
      </c>
      <c r="I50" s="12">
        <f t="shared" si="7"/>
        <v>780555</v>
      </c>
      <c r="J50" s="12">
        <f t="shared" si="8"/>
        <v>691209.79</v>
      </c>
      <c r="K50" s="16">
        <f t="shared" si="10"/>
        <v>88.5536304296302</v>
      </c>
      <c r="M50" s="27"/>
    </row>
    <row r="51" spans="1:13" s="4" customFormat="1" ht="32.25" customHeight="1">
      <c r="A51" s="19" t="s">
        <v>54</v>
      </c>
      <c r="B51" s="24" t="s">
        <v>55</v>
      </c>
      <c r="C51" s="13">
        <v>665801</v>
      </c>
      <c r="D51" s="13">
        <v>654942.89</v>
      </c>
      <c r="E51" s="16">
        <f>D51/C51*100</f>
        <v>98.36916586187165</v>
      </c>
      <c r="F51" s="14"/>
      <c r="G51" s="14"/>
      <c r="H51" s="15"/>
      <c r="I51" s="12">
        <f t="shared" si="7"/>
        <v>665801</v>
      </c>
      <c r="J51" s="12">
        <f t="shared" si="8"/>
        <v>654942.89</v>
      </c>
      <c r="K51" s="16">
        <f t="shared" si="10"/>
        <v>98.36916586187165</v>
      </c>
      <c r="M51" s="5"/>
    </row>
    <row r="52" spans="1:14" ht="18.75">
      <c r="A52" s="19" t="s">
        <v>56</v>
      </c>
      <c r="B52" s="24" t="s">
        <v>57</v>
      </c>
      <c r="C52" s="13">
        <v>220000</v>
      </c>
      <c r="D52" s="13">
        <v>44800</v>
      </c>
      <c r="E52" s="16">
        <f t="shared" si="9"/>
        <v>20.363636363636363</v>
      </c>
      <c r="F52" s="13"/>
      <c r="G52" s="13"/>
      <c r="H52" s="15"/>
      <c r="I52" s="12">
        <f t="shared" si="7"/>
        <v>220000</v>
      </c>
      <c r="J52" s="12">
        <f t="shared" si="8"/>
        <v>44800</v>
      </c>
      <c r="K52" s="16">
        <f t="shared" si="10"/>
        <v>20.363636363636363</v>
      </c>
      <c r="M52" s="5"/>
      <c r="N52" s="4"/>
    </row>
    <row r="53" spans="1:13" s="4" customFormat="1" ht="21" customHeight="1">
      <c r="A53" s="32" t="s">
        <v>15</v>
      </c>
      <c r="B53" s="33" t="s">
        <v>58</v>
      </c>
      <c r="C53" s="14">
        <f>SUM(C54:C54)</f>
        <v>5264948</v>
      </c>
      <c r="D53" s="14">
        <f>SUM(D54:D54)</f>
        <v>4445849.37</v>
      </c>
      <c r="E53" s="15">
        <f t="shared" si="9"/>
        <v>84.44241747496841</v>
      </c>
      <c r="F53" s="14"/>
      <c r="G53" s="14"/>
      <c r="H53" s="15"/>
      <c r="I53" s="11">
        <f t="shared" si="7"/>
        <v>5264948</v>
      </c>
      <c r="J53" s="11">
        <f t="shared" si="8"/>
        <v>4445849.37</v>
      </c>
      <c r="K53" s="15">
        <f t="shared" si="10"/>
        <v>84.44241747496841</v>
      </c>
      <c r="M53" s="5"/>
    </row>
    <row r="54" spans="1:14" ht="34.5" customHeight="1">
      <c r="A54" s="19" t="s">
        <v>59</v>
      </c>
      <c r="B54" s="24" t="s">
        <v>16</v>
      </c>
      <c r="C54" s="13">
        <v>5264948</v>
      </c>
      <c r="D54" s="13">
        <v>4445849.37</v>
      </c>
      <c r="E54" s="16">
        <f t="shared" si="9"/>
        <v>84.44241747496841</v>
      </c>
      <c r="F54" s="13"/>
      <c r="G54" s="13"/>
      <c r="H54" s="16"/>
      <c r="I54" s="12">
        <f t="shared" si="7"/>
        <v>5264948</v>
      </c>
      <c r="J54" s="12">
        <f t="shared" si="8"/>
        <v>4445849.37</v>
      </c>
      <c r="K54" s="16">
        <f t="shared" si="10"/>
        <v>84.44241747496841</v>
      </c>
      <c r="M54" s="5"/>
      <c r="N54" s="4"/>
    </row>
    <row r="55" spans="1:13" s="4" customFormat="1" ht="21" customHeight="1">
      <c r="A55" s="32" t="s">
        <v>17</v>
      </c>
      <c r="B55" s="33" t="s">
        <v>18</v>
      </c>
      <c r="C55" s="11">
        <f>SUM(C56:C59)</f>
        <v>23981685.7</v>
      </c>
      <c r="D55" s="11">
        <f>SUM(D56:D59)</f>
        <v>22891596.270000003</v>
      </c>
      <c r="E55" s="15">
        <f t="shared" si="9"/>
        <v>95.45449205015643</v>
      </c>
      <c r="F55" s="11">
        <f>SUM(F56:F59)</f>
        <v>3406182.08</v>
      </c>
      <c r="G55" s="11">
        <f>SUM(G56:G59)</f>
        <v>3257143.29</v>
      </c>
      <c r="H55" s="15">
        <v>0</v>
      </c>
      <c r="I55" s="11">
        <f t="shared" si="7"/>
        <v>27387867.78</v>
      </c>
      <c r="J55" s="11">
        <f t="shared" si="8"/>
        <v>26148739.560000002</v>
      </c>
      <c r="K55" s="15">
        <f t="shared" si="10"/>
        <v>95.47563092551195</v>
      </c>
      <c r="M55" s="5"/>
    </row>
    <row r="56" spans="1:13" s="4" customFormat="1" ht="24" customHeight="1">
      <c r="A56" s="19" t="s">
        <v>60</v>
      </c>
      <c r="B56" s="24" t="s">
        <v>61</v>
      </c>
      <c r="C56" s="12">
        <v>3542071</v>
      </c>
      <c r="D56" s="12">
        <v>3373024.21</v>
      </c>
      <c r="E56" s="16">
        <f t="shared" si="9"/>
        <v>95.22745902044313</v>
      </c>
      <c r="F56" s="13"/>
      <c r="G56" s="13"/>
      <c r="H56" s="16"/>
      <c r="I56" s="12">
        <f t="shared" si="7"/>
        <v>3542071</v>
      </c>
      <c r="J56" s="12">
        <f t="shared" si="8"/>
        <v>3373024.21</v>
      </c>
      <c r="K56" s="16">
        <f t="shared" si="10"/>
        <v>95.22745902044313</v>
      </c>
      <c r="M56" s="5"/>
    </row>
    <row r="57" spans="1:13" s="4" customFormat="1" ht="40.5" customHeight="1">
      <c r="A57" s="19" t="s">
        <v>121</v>
      </c>
      <c r="B57" s="24" t="s">
        <v>122</v>
      </c>
      <c r="C57" s="12">
        <v>35511.7</v>
      </c>
      <c r="D57" s="12">
        <v>30311.69</v>
      </c>
      <c r="E57" s="16">
        <f t="shared" si="9"/>
        <v>85.35691053934337</v>
      </c>
      <c r="F57" s="13"/>
      <c r="G57" s="13"/>
      <c r="H57" s="16"/>
      <c r="I57" s="12">
        <f>C57+F57</f>
        <v>35511.7</v>
      </c>
      <c r="J57" s="12">
        <f>D57+G57</f>
        <v>30311.69</v>
      </c>
      <c r="K57" s="16">
        <f>J57/I57*100</f>
        <v>85.35691053934337</v>
      </c>
      <c r="M57" s="5"/>
    </row>
    <row r="58" spans="1:13" s="4" customFormat="1" ht="53.25" customHeight="1">
      <c r="A58" s="19" t="s">
        <v>62</v>
      </c>
      <c r="B58" s="24" t="s">
        <v>63</v>
      </c>
      <c r="C58" s="12">
        <v>2218318</v>
      </c>
      <c r="D58" s="12">
        <v>1732060.84</v>
      </c>
      <c r="E58" s="16">
        <f t="shared" si="9"/>
        <v>78.07991640513218</v>
      </c>
      <c r="F58" s="13"/>
      <c r="G58" s="13"/>
      <c r="H58" s="16"/>
      <c r="I58" s="12">
        <f t="shared" si="7"/>
        <v>2218318</v>
      </c>
      <c r="J58" s="12">
        <f t="shared" si="8"/>
        <v>1732060.84</v>
      </c>
      <c r="K58" s="16">
        <f>J58/I58*100</f>
        <v>78.07991640513218</v>
      </c>
      <c r="M58" s="5"/>
    </row>
    <row r="59" spans="1:13" ht="25.5" customHeight="1">
      <c r="A59" s="6" t="s">
        <v>64</v>
      </c>
      <c r="B59" s="20" t="s">
        <v>65</v>
      </c>
      <c r="C59" s="12">
        <v>18185785</v>
      </c>
      <c r="D59" s="12">
        <v>17756199.53</v>
      </c>
      <c r="E59" s="16">
        <f t="shared" si="9"/>
        <v>97.63779528901283</v>
      </c>
      <c r="F59" s="13">
        <v>3406182.08</v>
      </c>
      <c r="G59" s="13">
        <v>3257143.29</v>
      </c>
      <c r="H59" s="16">
        <f>G59/F59*100</f>
        <v>95.62446203697954</v>
      </c>
      <c r="I59" s="12">
        <f t="shared" si="7"/>
        <v>21591967.08</v>
      </c>
      <c r="J59" s="12">
        <f t="shared" si="8"/>
        <v>21013342.82</v>
      </c>
      <c r="K59" s="16">
        <f>J59/I59*100</f>
        <v>97.32018737405375</v>
      </c>
      <c r="M59" s="27"/>
    </row>
    <row r="60" spans="1:13" s="4" customFormat="1" ht="23.25" customHeight="1">
      <c r="A60" s="32" t="s">
        <v>66</v>
      </c>
      <c r="B60" s="33" t="s">
        <v>67</v>
      </c>
      <c r="C60" s="14">
        <f>SUM(C61:C70)</f>
        <v>668860</v>
      </c>
      <c r="D60" s="14">
        <f>SUM(D61:D70)</f>
        <v>618516.0700000001</v>
      </c>
      <c r="E60" s="15">
        <f t="shared" si="9"/>
        <v>92.4731737583351</v>
      </c>
      <c r="F60" s="14">
        <f>SUM(F61:F70)</f>
        <v>7548139.32</v>
      </c>
      <c r="G60" s="14">
        <f>SUM(G61:G70)</f>
        <v>1591757.86</v>
      </c>
      <c r="H60" s="15">
        <f>G60/F60*100</f>
        <v>21.088082672008763</v>
      </c>
      <c r="I60" s="11">
        <f t="shared" si="7"/>
        <v>8216999.32</v>
      </c>
      <c r="J60" s="11">
        <f t="shared" si="8"/>
        <v>2210273.93</v>
      </c>
      <c r="K60" s="15">
        <f>J60/I60*100</f>
        <v>26.898796554847472</v>
      </c>
      <c r="M60" s="5"/>
    </row>
    <row r="61" spans="1:13" s="4" customFormat="1" ht="23.25" customHeight="1">
      <c r="A61" s="19" t="s">
        <v>141</v>
      </c>
      <c r="B61" s="24" t="s">
        <v>142</v>
      </c>
      <c r="C61" s="13">
        <v>2200</v>
      </c>
      <c r="D61" s="13">
        <v>2200</v>
      </c>
      <c r="E61" s="15"/>
      <c r="F61" s="13">
        <v>27110</v>
      </c>
      <c r="G61" s="13">
        <v>27110</v>
      </c>
      <c r="H61" s="16">
        <f>G61/F61*100</f>
        <v>100</v>
      </c>
      <c r="I61" s="12">
        <f t="shared" si="7"/>
        <v>29310</v>
      </c>
      <c r="J61" s="12">
        <f t="shared" si="8"/>
        <v>29310</v>
      </c>
      <c r="K61" s="16">
        <f>J61/I61*100</f>
        <v>100</v>
      </c>
      <c r="M61" s="5"/>
    </row>
    <row r="62" spans="1:13" s="4" customFormat="1" ht="22.5" customHeight="1">
      <c r="A62" s="19" t="s">
        <v>68</v>
      </c>
      <c r="B62" s="24" t="s">
        <v>19</v>
      </c>
      <c r="C62" s="13">
        <v>3000</v>
      </c>
      <c r="D62" s="13">
        <v>0</v>
      </c>
      <c r="E62" s="16">
        <f t="shared" si="9"/>
        <v>0</v>
      </c>
      <c r="F62" s="12"/>
      <c r="G62" s="12"/>
      <c r="H62" s="16"/>
      <c r="I62" s="12">
        <f aca="true" t="shared" si="11" ref="I62:I73">C62+F62</f>
        <v>3000</v>
      </c>
      <c r="J62" s="12">
        <f aca="true" t="shared" si="12" ref="J62:J73">D62+G62</f>
        <v>0</v>
      </c>
      <c r="K62" s="16">
        <f t="shared" si="10"/>
        <v>0</v>
      </c>
      <c r="M62" s="5"/>
    </row>
    <row r="63" spans="1:13" s="4" customFormat="1" ht="37.5" customHeight="1">
      <c r="A63" s="19" t="s">
        <v>123</v>
      </c>
      <c r="B63" s="24" t="s">
        <v>124</v>
      </c>
      <c r="C63" s="12">
        <v>92050</v>
      </c>
      <c r="D63" s="12">
        <v>91601</v>
      </c>
      <c r="E63" s="16">
        <f t="shared" si="9"/>
        <v>99.51222161868549</v>
      </c>
      <c r="F63" s="12"/>
      <c r="G63" s="12"/>
      <c r="H63" s="16"/>
      <c r="I63" s="12">
        <f>C63+F63</f>
        <v>92050</v>
      </c>
      <c r="J63" s="12">
        <f>D63+G63</f>
        <v>91601</v>
      </c>
      <c r="K63" s="16">
        <f t="shared" si="10"/>
        <v>99.51222161868549</v>
      </c>
      <c r="M63" s="5"/>
    </row>
    <row r="64" spans="1:13" s="4" customFormat="1" ht="22.5" customHeight="1">
      <c r="A64" s="19" t="s">
        <v>134</v>
      </c>
      <c r="B64" s="24" t="s">
        <v>135</v>
      </c>
      <c r="C64" s="13"/>
      <c r="D64" s="13"/>
      <c r="E64" s="16"/>
      <c r="F64" s="12">
        <v>1772969</v>
      </c>
      <c r="G64" s="12">
        <v>1018850.81</v>
      </c>
      <c r="H64" s="16">
        <f>G64/F64*100</f>
        <v>57.46579945842257</v>
      </c>
      <c r="I64" s="12">
        <f>C64+F64</f>
        <v>1772969</v>
      </c>
      <c r="J64" s="12">
        <f>D64+G64</f>
        <v>1018850.81</v>
      </c>
      <c r="K64" s="16">
        <f t="shared" si="10"/>
        <v>57.46579945842257</v>
      </c>
      <c r="M64" s="5"/>
    </row>
    <row r="65" spans="1:14" ht="21" customHeight="1">
      <c r="A65" s="19" t="s">
        <v>114</v>
      </c>
      <c r="B65" s="24" t="s">
        <v>115</v>
      </c>
      <c r="C65" s="13">
        <v>181873</v>
      </c>
      <c r="D65" s="13">
        <v>181873</v>
      </c>
      <c r="E65" s="16">
        <f t="shared" si="9"/>
        <v>100</v>
      </c>
      <c r="F65" s="13"/>
      <c r="G65" s="13"/>
      <c r="H65" s="16"/>
      <c r="I65" s="12">
        <f t="shared" si="11"/>
        <v>181873</v>
      </c>
      <c r="J65" s="12">
        <f t="shared" si="12"/>
        <v>181873</v>
      </c>
      <c r="K65" s="16">
        <f aca="true" t="shared" si="13" ref="K65:K70">J65/I65*100</f>
        <v>100</v>
      </c>
      <c r="M65" s="5"/>
      <c r="N65" s="4"/>
    </row>
    <row r="66" spans="1:14" ht="21" customHeight="1">
      <c r="A66" s="19" t="s">
        <v>143</v>
      </c>
      <c r="B66" s="24" t="s">
        <v>144</v>
      </c>
      <c r="C66" s="13"/>
      <c r="D66" s="13"/>
      <c r="E66" s="16"/>
      <c r="F66" s="13">
        <v>2000000</v>
      </c>
      <c r="G66" s="13">
        <v>105268.81</v>
      </c>
      <c r="H66" s="16">
        <f aca="true" t="shared" si="14" ref="H66:H72">G66/F66*100</f>
        <v>5.263440500000001</v>
      </c>
      <c r="I66" s="12">
        <f t="shared" si="11"/>
        <v>2000000</v>
      </c>
      <c r="J66" s="12">
        <f t="shared" si="12"/>
        <v>105268.81</v>
      </c>
      <c r="K66" s="16">
        <f t="shared" si="13"/>
        <v>5.263440500000001</v>
      </c>
      <c r="M66" s="5"/>
      <c r="N66" s="4"/>
    </row>
    <row r="67" spans="1:14" ht="42" customHeight="1">
      <c r="A67" s="19">
        <v>1217363</v>
      </c>
      <c r="B67" s="24" t="s">
        <v>119</v>
      </c>
      <c r="C67" s="13"/>
      <c r="D67" s="13"/>
      <c r="E67" s="16"/>
      <c r="F67" s="12">
        <v>3583060.32</v>
      </c>
      <c r="G67" s="12">
        <v>375528.24</v>
      </c>
      <c r="H67" s="16">
        <f t="shared" si="14"/>
        <v>10.480656379237288</v>
      </c>
      <c r="I67" s="12">
        <f t="shared" si="11"/>
        <v>3583060.32</v>
      </c>
      <c r="J67" s="12">
        <f t="shared" si="12"/>
        <v>375528.24</v>
      </c>
      <c r="K67" s="16">
        <f t="shared" si="13"/>
        <v>10.480656379237288</v>
      </c>
      <c r="M67" s="5"/>
      <c r="N67" s="4"/>
    </row>
    <row r="68" spans="1:14" ht="45" customHeight="1">
      <c r="A68" s="19" t="s">
        <v>139</v>
      </c>
      <c r="B68" s="24" t="s">
        <v>140</v>
      </c>
      <c r="C68" s="13">
        <v>389737</v>
      </c>
      <c r="D68" s="13">
        <v>342842.07</v>
      </c>
      <c r="E68" s="16">
        <f>D68/C68*100</f>
        <v>87.96754478019793</v>
      </c>
      <c r="F68" s="13">
        <v>100000</v>
      </c>
      <c r="G68" s="13">
        <v>0</v>
      </c>
      <c r="H68" s="16">
        <f t="shared" si="14"/>
        <v>0</v>
      </c>
      <c r="I68" s="12">
        <f t="shared" si="11"/>
        <v>489737</v>
      </c>
      <c r="J68" s="12">
        <f t="shared" si="12"/>
        <v>342842.07</v>
      </c>
      <c r="K68" s="16">
        <f t="shared" si="13"/>
        <v>70.00534368446738</v>
      </c>
      <c r="M68" s="5"/>
      <c r="N68" s="4"/>
    </row>
    <row r="69" spans="1:14" ht="21" customHeight="1">
      <c r="A69" s="19" t="s">
        <v>145</v>
      </c>
      <c r="B69" s="24" t="s">
        <v>142</v>
      </c>
      <c r="C69" s="13"/>
      <c r="D69" s="13"/>
      <c r="E69" s="16"/>
      <c r="F69" s="13">
        <v>27000</v>
      </c>
      <c r="G69" s="13">
        <v>27000</v>
      </c>
      <c r="H69" s="16">
        <f t="shared" si="14"/>
        <v>100</v>
      </c>
      <c r="I69" s="12">
        <f t="shared" si="11"/>
        <v>27000</v>
      </c>
      <c r="J69" s="12">
        <f t="shared" si="12"/>
        <v>27000</v>
      </c>
      <c r="K69" s="16">
        <f t="shared" si="13"/>
        <v>100</v>
      </c>
      <c r="M69" s="5"/>
      <c r="N69" s="4"/>
    </row>
    <row r="70" spans="1:14" ht="21" customHeight="1">
      <c r="A70" s="19" t="s">
        <v>146</v>
      </c>
      <c r="B70" s="24" t="s">
        <v>142</v>
      </c>
      <c r="C70" s="13"/>
      <c r="D70" s="13"/>
      <c r="E70" s="16"/>
      <c r="F70" s="12">
        <v>38000</v>
      </c>
      <c r="G70" s="12">
        <v>38000</v>
      </c>
      <c r="H70" s="16">
        <f t="shared" si="14"/>
        <v>100</v>
      </c>
      <c r="I70" s="12">
        <f>C70+F70</f>
        <v>38000</v>
      </c>
      <c r="J70" s="12">
        <f>D70+G70</f>
        <v>38000</v>
      </c>
      <c r="K70" s="16">
        <f t="shared" si="13"/>
        <v>100</v>
      </c>
      <c r="M70" s="5"/>
      <c r="N70" s="4"/>
    </row>
    <row r="71" spans="1:13" s="4" customFormat="1" ht="24" customHeight="1">
      <c r="A71" s="3" t="s">
        <v>20</v>
      </c>
      <c r="B71" s="21" t="s">
        <v>69</v>
      </c>
      <c r="C71" s="14">
        <f>SUM(C72:C78)</f>
        <v>9646514.41</v>
      </c>
      <c r="D71" s="14">
        <f>SUM(D72:D78)</f>
        <v>979333.7</v>
      </c>
      <c r="E71" s="15">
        <f t="shared" si="9"/>
        <v>10.152202737444519</v>
      </c>
      <c r="F71" s="14">
        <f>SUM(F72:F78)</f>
        <v>3585554.9499999997</v>
      </c>
      <c r="G71" s="14">
        <f>SUM(G72:G78)</f>
        <v>3226204.52</v>
      </c>
      <c r="H71" s="15">
        <f t="shared" si="14"/>
        <v>89.97782951283455</v>
      </c>
      <c r="I71" s="11">
        <f t="shared" si="11"/>
        <v>13232069.36</v>
      </c>
      <c r="J71" s="11">
        <f t="shared" si="12"/>
        <v>4205538.22</v>
      </c>
      <c r="K71" s="15">
        <f t="shared" si="10"/>
        <v>31.782921518785024</v>
      </c>
      <c r="M71" s="5"/>
    </row>
    <row r="72" spans="1:13" s="4" customFormat="1" ht="36.75" customHeight="1">
      <c r="A72" s="6" t="s">
        <v>127</v>
      </c>
      <c r="B72" s="25" t="s">
        <v>128</v>
      </c>
      <c r="C72" s="12">
        <v>235979</v>
      </c>
      <c r="D72" s="12">
        <v>235979</v>
      </c>
      <c r="E72" s="16">
        <f t="shared" si="9"/>
        <v>100</v>
      </c>
      <c r="F72" s="12">
        <v>38229.6</v>
      </c>
      <c r="G72" s="12">
        <v>0</v>
      </c>
      <c r="H72" s="16">
        <f t="shared" si="14"/>
        <v>0</v>
      </c>
      <c r="I72" s="12">
        <f>C72+F72</f>
        <v>274208.6</v>
      </c>
      <c r="J72" s="12">
        <f>D72+G72</f>
        <v>235979</v>
      </c>
      <c r="K72" s="16">
        <f>J72/I72*100</f>
        <v>86.05820532251724</v>
      </c>
      <c r="M72" s="5"/>
    </row>
    <row r="73" spans="1:13" s="4" customFormat="1" ht="21.75" customHeight="1">
      <c r="A73" s="6" t="s">
        <v>70</v>
      </c>
      <c r="B73" s="25" t="s">
        <v>71</v>
      </c>
      <c r="C73" s="12">
        <v>40862</v>
      </c>
      <c r="D73" s="12">
        <v>0</v>
      </c>
      <c r="E73" s="16">
        <f t="shared" si="9"/>
        <v>0</v>
      </c>
      <c r="F73" s="12"/>
      <c r="G73" s="12"/>
      <c r="H73" s="16"/>
      <c r="I73" s="12">
        <f t="shared" si="11"/>
        <v>40862</v>
      </c>
      <c r="J73" s="12">
        <f t="shared" si="12"/>
        <v>0</v>
      </c>
      <c r="K73" s="16">
        <f t="shared" si="10"/>
        <v>0</v>
      </c>
      <c r="M73" s="5"/>
    </row>
    <row r="74" spans="1:13" s="4" customFormat="1" ht="33" customHeight="1">
      <c r="A74" s="6" t="s">
        <v>116</v>
      </c>
      <c r="B74" s="25" t="s">
        <v>129</v>
      </c>
      <c r="C74" s="12"/>
      <c r="D74" s="12"/>
      <c r="E74" s="16"/>
      <c r="F74" s="12">
        <v>306840.23</v>
      </c>
      <c r="G74" s="12">
        <v>256227.73</v>
      </c>
      <c r="H74" s="16">
        <f>G74/F74*100</f>
        <v>83.50525939835204</v>
      </c>
      <c r="I74" s="12">
        <f>C74+F74</f>
        <v>306840.23</v>
      </c>
      <c r="J74" s="12">
        <f>D74+G74</f>
        <v>256227.73</v>
      </c>
      <c r="K74" s="16">
        <f>J74/I74*100</f>
        <v>83.50525939835204</v>
      </c>
      <c r="M74" s="5"/>
    </row>
    <row r="75" spans="1:15" ht="24" customHeight="1">
      <c r="A75" s="6" t="s">
        <v>77</v>
      </c>
      <c r="B75" s="25" t="s">
        <v>78</v>
      </c>
      <c r="C75" s="12">
        <v>746336</v>
      </c>
      <c r="D75" s="12">
        <v>743354.7</v>
      </c>
      <c r="E75" s="16">
        <f t="shared" si="9"/>
        <v>99.60054184710371</v>
      </c>
      <c r="F75" s="12">
        <v>25000</v>
      </c>
      <c r="G75" s="12">
        <v>25000</v>
      </c>
      <c r="H75" s="16">
        <f>G75/F75*100</f>
        <v>100</v>
      </c>
      <c r="I75" s="12">
        <f aca="true" t="shared" si="15" ref="I75:I82">C75+F75</f>
        <v>771336</v>
      </c>
      <c r="J75" s="12">
        <f aca="true" t="shared" si="16" ref="J75:J82">D75+G75</f>
        <v>768354.7</v>
      </c>
      <c r="K75" s="16">
        <f t="shared" si="10"/>
        <v>99.61348880384165</v>
      </c>
      <c r="M75" s="27"/>
      <c r="O75" s="8"/>
    </row>
    <row r="76" spans="1:15" ht="21" customHeight="1">
      <c r="A76" s="6" t="s">
        <v>74</v>
      </c>
      <c r="B76" s="25" t="s">
        <v>75</v>
      </c>
      <c r="C76" s="12"/>
      <c r="D76" s="12"/>
      <c r="E76" s="16"/>
      <c r="F76" s="12">
        <v>145662.76</v>
      </c>
      <c r="G76" s="12">
        <v>64673.8</v>
      </c>
      <c r="H76" s="16">
        <f aca="true" t="shared" si="17" ref="H76:H88">G76/F76*100</f>
        <v>44.39968046740292</v>
      </c>
      <c r="I76" s="12">
        <f>C76+F76</f>
        <v>145662.76</v>
      </c>
      <c r="J76" s="12">
        <f>D76+G76</f>
        <v>64673.8</v>
      </c>
      <c r="K76" s="16">
        <f>J76/I76*100</f>
        <v>44.39968046740292</v>
      </c>
      <c r="M76" s="27"/>
      <c r="O76" s="8"/>
    </row>
    <row r="77" spans="1:15" ht="35.25" customHeight="1">
      <c r="A77" s="18" t="s">
        <v>131</v>
      </c>
      <c r="B77" s="22" t="s">
        <v>129</v>
      </c>
      <c r="C77" s="12"/>
      <c r="D77" s="12"/>
      <c r="E77" s="16"/>
      <c r="F77" s="12">
        <v>3069822.36</v>
      </c>
      <c r="G77" s="12">
        <v>2880302.99</v>
      </c>
      <c r="H77" s="16">
        <f t="shared" si="17"/>
        <v>93.82637339314971</v>
      </c>
      <c r="I77" s="12">
        <f>C77+F77</f>
        <v>3069822.36</v>
      </c>
      <c r="J77" s="12">
        <f>D77+G77</f>
        <v>2880302.99</v>
      </c>
      <c r="K77" s="16">
        <f>J77/I77*100</f>
        <v>93.82637339314971</v>
      </c>
      <c r="M77" s="27"/>
      <c r="O77" s="8"/>
    </row>
    <row r="78" spans="1:15" ht="24" customHeight="1">
      <c r="A78" s="18" t="s">
        <v>109</v>
      </c>
      <c r="B78" s="25" t="s">
        <v>110</v>
      </c>
      <c r="C78" s="12">
        <v>8623337.41</v>
      </c>
      <c r="D78" s="12">
        <v>0</v>
      </c>
      <c r="E78" s="16">
        <f>D78/C78*100</f>
        <v>0</v>
      </c>
      <c r="F78" s="12"/>
      <c r="G78" s="12"/>
      <c r="H78" s="16"/>
      <c r="I78" s="12">
        <f t="shared" si="15"/>
        <v>8623337.41</v>
      </c>
      <c r="J78" s="12">
        <f t="shared" si="16"/>
        <v>0</v>
      </c>
      <c r="K78" s="16">
        <f t="shared" si="10"/>
        <v>0</v>
      </c>
      <c r="M78" s="5"/>
      <c r="N78" s="4"/>
      <c r="O78" s="8"/>
    </row>
    <row r="79" spans="1:15" s="4" customFormat="1" ht="23.25" customHeight="1">
      <c r="A79" s="28" t="s">
        <v>72</v>
      </c>
      <c r="B79" s="29" t="s">
        <v>73</v>
      </c>
      <c r="C79" s="11">
        <f>SUM(C80:C81)</f>
        <v>1165912</v>
      </c>
      <c r="D79" s="11">
        <f>SUM(D80:D81)</f>
        <v>737774.23</v>
      </c>
      <c r="E79" s="16">
        <f>D79/C79*100</f>
        <v>63.27872343710331</v>
      </c>
      <c r="F79" s="11">
        <f>SUM(F80:F81)</f>
        <v>1867060</v>
      </c>
      <c r="G79" s="11">
        <f>SUM(G80:G81)</f>
        <v>912340</v>
      </c>
      <c r="H79" s="15">
        <f t="shared" si="17"/>
        <v>48.86506057652137</v>
      </c>
      <c r="I79" s="11">
        <f t="shared" si="15"/>
        <v>3032972</v>
      </c>
      <c r="J79" s="11">
        <f t="shared" si="16"/>
        <v>1650114.23</v>
      </c>
      <c r="K79" s="15">
        <f t="shared" si="10"/>
        <v>54.40585109259168</v>
      </c>
      <c r="M79" s="5"/>
      <c r="O79" s="7"/>
    </row>
    <row r="80" spans="1:15" s="4" customFormat="1" ht="23.25" customHeight="1">
      <c r="A80" s="18" t="s">
        <v>136</v>
      </c>
      <c r="B80" s="22" t="s">
        <v>137</v>
      </c>
      <c r="C80" s="12">
        <v>314200</v>
      </c>
      <c r="D80" s="12">
        <v>314200</v>
      </c>
      <c r="E80" s="16">
        <f>D80/C80*100</f>
        <v>100</v>
      </c>
      <c r="F80" s="12">
        <v>74130</v>
      </c>
      <c r="G80" s="12">
        <v>74130</v>
      </c>
      <c r="H80" s="16">
        <f t="shared" si="17"/>
        <v>100</v>
      </c>
      <c r="I80" s="12">
        <f>C80+F80</f>
        <v>388330</v>
      </c>
      <c r="J80" s="12">
        <f>D80+G80</f>
        <v>388330</v>
      </c>
      <c r="K80" s="16">
        <f>J80/I80*100</f>
        <v>100</v>
      </c>
      <c r="M80" s="5"/>
      <c r="O80" s="7"/>
    </row>
    <row r="81" spans="1:15" ht="36" customHeight="1">
      <c r="A81" s="18" t="s">
        <v>117</v>
      </c>
      <c r="B81" s="22" t="s">
        <v>118</v>
      </c>
      <c r="C81" s="12">
        <v>851712</v>
      </c>
      <c r="D81" s="12">
        <v>423574.23</v>
      </c>
      <c r="E81" s="16">
        <f>D81/C81*100</f>
        <v>49.73209606064021</v>
      </c>
      <c r="F81" s="12">
        <v>1792930</v>
      </c>
      <c r="G81" s="12">
        <v>838210</v>
      </c>
      <c r="H81" s="16">
        <f t="shared" si="17"/>
        <v>46.7508491686792</v>
      </c>
      <c r="I81" s="12">
        <f t="shared" si="15"/>
        <v>2644642</v>
      </c>
      <c r="J81" s="12">
        <f t="shared" si="16"/>
        <v>1261784.23</v>
      </c>
      <c r="K81" s="16">
        <f t="shared" si="10"/>
        <v>47.710965416113034</v>
      </c>
      <c r="M81" s="5"/>
      <c r="N81" s="4"/>
      <c r="O81" s="8"/>
    </row>
    <row r="82" spans="1:18" s="4" customFormat="1" ht="26.25" customHeight="1">
      <c r="A82" s="3" t="s">
        <v>21</v>
      </c>
      <c r="B82" s="43" t="s">
        <v>130</v>
      </c>
      <c r="C82" s="11">
        <f>C7+C15+C30+C33+C49+C53+C55+C60+C71+C79</f>
        <v>273538351.7</v>
      </c>
      <c r="D82" s="11">
        <f>D7+D15+D30+D33+D49+D53+D55+D60+D71+D79</f>
        <v>229016133.81000003</v>
      </c>
      <c r="E82" s="16">
        <f>D82/C82*100</f>
        <v>83.72359209840191</v>
      </c>
      <c r="F82" s="11">
        <f>F7+F15+F30+F33+F49+F53+F55+F60+F71+F79</f>
        <v>60355264.050000004</v>
      </c>
      <c r="G82" s="11">
        <f>G7+G15+G30+G33+G49+G53+G55+G60+G71+G79</f>
        <v>45512055.31</v>
      </c>
      <c r="H82" s="15">
        <f t="shared" si="17"/>
        <v>75.40693595888592</v>
      </c>
      <c r="I82" s="11">
        <f t="shared" si="15"/>
        <v>333893615.75</v>
      </c>
      <c r="J82" s="11">
        <f t="shared" si="16"/>
        <v>274528189.12</v>
      </c>
      <c r="K82" s="15">
        <f t="shared" si="10"/>
        <v>82.22025704305489</v>
      </c>
      <c r="M82" s="41"/>
      <c r="N82" s="7"/>
      <c r="O82" s="7"/>
      <c r="P82" s="7"/>
      <c r="Q82" s="7"/>
      <c r="R82" s="7"/>
    </row>
    <row r="83" spans="1:18" s="4" customFormat="1" ht="34.5" customHeight="1">
      <c r="A83" s="1"/>
      <c r="B83" s="47" t="s">
        <v>76</v>
      </c>
      <c r="C83" s="38"/>
      <c r="D83" s="38"/>
      <c r="E83" s="34"/>
      <c r="F83" s="36">
        <f>F89+F96+F84+F98+F102+F100</f>
        <v>5884947.37</v>
      </c>
      <c r="G83" s="36">
        <f>G89+G96+G84+G98+G102+G100</f>
        <v>5666215.63</v>
      </c>
      <c r="H83" s="15">
        <f t="shared" si="17"/>
        <v>96.28319972553977</v>
      </c>
      <c r="I83" s="11">
        <f aca="true" t="shared" si="18" ref="I83:J85">C83+F83</f>
        <v>5884947.37</v>
      </c>
      <c r="J83" s="11">
        <f t="shared" si="18"/>
        <v>5666215.63</v>
      </c>
      <c r="K83" s="15">
        <f aca="true" t="shared" si="19" ref="K83:K88">J83/I83*100</f>
        <v>96.28319972553977</v>
      </c>
      <c r="M83" s="41"/>
      <c r="N83" s="42"/>
      <c r="O83" s="7"/>
      <c r="P83" s="7"/>
      <c r="Q83" s="7"/>
      <c r="R83" s="7"/>
    </row>
    <row r="84" spans="1:18" s="4" customFormat="1" ht="27" customHeight="1">
      <c r="A84" s="3" t="s">
        <v>1</v>
      </c>
      <c r="B84" s="21" t="s">
        <v>2</v>
      </c>
      <c r="C84" s="38"/>
      <c r="D84" s="38"/>
      <c r="E84" s="34"/>
      <c r="F84" s="36">
        <f>SUM(F85:F88)</f>
        <v>354145.86</v>
      </c>
      <c r="G84" s="36">
        <f>SUM(G85:G88)</f>
        <v>353504.72</v>
      </c>
      <c r="H84" s="15">
        <f t="shared" si="17"/>
        <v>99.81896159960758</v>
      </c>
      <c r="I84" s="36">
        <f t="shared" si="18"/>
        <v>354145.86</v>
      </c>
      <c r="J84" s="36">
        <f t="shared" si="18"/>
        <v>353504.72</v>
      </c>
      <c r="K84" s="35">
        <f t="shared" si="19"/>
        <v>99.81896159960758</v>
      </c>
      <c r="M84" s="41"/>
      <c r="N84" s="42"/>
      <c r="O84" s="7"/>
      <c r="P84" s="7"/>
      <c r="Q84" s="7"/>
      <c r="R84" s="7"/>
    </row>
    <row r="85" spans="1:18" s="4" customFormat="1" ht="72" customHeight="1">
      <c r="A85" s="6" t="s">
        <v>26</v>
      </c>
      <c r="B85" s="20" t="s">
        <v>3</v>
      </c>
      <c r="C85" s="38"/>
      <c r="D85" s="38"/>
      <c r="E85" s="34"/>
      <c r="F85" s="38">
        <v>337671.86</v>
      </c>
      <c r="G85" s="38">
        <v>337671.86</v>
      </c>
      <c r="H85" s="16">
        <f t="shared" si="17"/>
        <v>100</v>
      </c>
      <c r="I85" s="38">
        <f t="shared" si="18"/>
        <v>337671.86</v>
      </c>
      <c r="J85" s="38">
        <f t="shared" si="18"/>
        <v>337671.86</v>
      </c>
      <c r="K85" s="34">
        <f t="shared" si="19"/>
        <v>100</v>
      </c>
      <c r="M85" s="41"/>
      <c r="N85" s="42"/>
      <c r="O85" s="7"/>
      <c r="P85" s="7"/>
      <c r="Q85" s="7"/>
      <c r="R85" s="7"/>
    </row>
    <row r="86" spans="1:18" s="4" customFormat="1" ht="34.5" customHeight="1">
      <c r="A86" s="18" t="s">
        <v>30</v>
      </c>
      <c r="B86" s="22" t="s">
        <v>93</v>
      </c>
      <c r="C86" s="38"/>
      <c r="D86" s="38"/>
      <c r="E86" s="34"/>
      <c r="F86" s="38">
        <v>3</v>
      </c>
      <c r="G86" s="38">
        <v>0</v>
      </c>
      <c r="H86" s="16"/>
      <c r="I86" s="38">
        <f aca="true" t="shared" si="20" ref="I86:J88">C86+F86</f>
        <v>3</v>
      </c>
      <c r="J86" s="38">
        <f t="shared" si="20"/>
        <v>0</v>
      </c>
      <c r="K86" s="34">
        <f t="shared" si="19"/>
        <v>0</v>
      </c>
      <c r="M86" s="41"/>
      <c r="N86" s="42"/>
      <c r="O86" s="7"/>
      <c r="P86" s="7"/>
      <c r="Q86" s="7"/>
      <c r="R86" s="7"/>
    </row>
    <row r="87" spans="1:18" s="4" customFormat="1" ht="37.5" customHeight="1">
      <c r="A87" s="18" t="s">
        <v>32</v>
      </c>
      <c r="B87" s="22" t="s">
        <v>93</v>
      </c>
      <c r="C87" s="38"/>
      <c r="D87" s="38"/>
      <c r="E87" s="34"/>
      <c r="F87" s="38">
        <v>16397</v>
      </c>
      <c r="G87" s="38">
        <v>15758.86</v>
      </c>
      <c r="H87" s="16">
        <f t="shared" si="17"/>
        <v>96.10819052265659</v>
      </c>
      <c r="I87" s="38">
        <f t="shared" si="20"/>
        <v>16397</v>
      </c>
      <c r="J87" s="38">
        <f t="shared" si="20"/>
        <v>15758.86</v>
      </c>
      <c r="K87" s="34">
        <f t="shared" si="19"/>
        <v>96.10819052265659</v>
      </c>
      <c r="M87" s="41"/>
      <c r="N87" s="42"/>
      <c r="O87" s="7"/>
      <c r="P87" s="7"/>
      <c r="Q87" s="7"/>
      <c r="R87" s="7"/>
    </row>
    <row r="88" spans="1:18" s="4" customFormat="1" ht="37.5" customHeight="1">
      <c r="A88" s="18" t="s">
        <v>33</v>
      </c>
      <c r="B88" s="22" t="s">
        <v>93</v>
      </c>
      <c r="C88" s="38"/>
      <c r="D88" s="38"/>
      <c r="E88" s="34"/>
      <c r="F88" s="38">
        <v>74</v>
      </c>
      <c r="G88" s="38">
        <v>74</v>
      </c>
      <c r="H88" s="16">
        <f t="shared" si="17"/>
        <v>100</v>
      </c>
      <c r="I88" s="38">
        <f t="shared" si="20"/>
        <v>74</v>
      </c>
      <c r="J88" s="38">
        <f t="shared" si="20"/>
        <v>74</v>
      </c>
      <c r="K88" s="34">
        <f t="shared" si="19"/>
        <v>100</v>
      </c>
      <c r="M88" s="41"/>
      <c r="N88" s="42"/>
      <c r="O88" s="7"/>
      <c r="P88" s="7"/>
      <c r="Q88" s="7"/>
      <c r="R88" s="7"/>
    </row>
    <row r="89" spans="1:18" s="4" customFormat="1" ht="26.25" customHeight="1">
      <c r="A89" s="3" t="s">
        <v>4</v>
      </c>
      <c r="B89" s="26" t="s">
        <v>5</v>
      </c>
      <c r="C89" s="36"/>
      <c r="D89" s="36"/>
      <c r="E89" s="35"/>
      <c r="F89" s="36">
        <f>SUM(F90:F95)</f>
        <v>4703832.52</v>
      </c>
      <c r="G89" s="36">
        <f>SUM(G90:G95)</f>
        <v>4547386.91</v>
      </c>
      <c r="H89" s="35">
        <f aca="true" t="shared" si="21" ref="H89:H104">G89/F89*100</f>
        <v>96.67408205256424</v>
      </c>
      <c r="I89" s="36">
        <f aca="true" t="shared" si="22" ref="I89:J97">C89+F89</f>
        <v>4703832.52</v>
      </c>
      <c r="J89" s="36">
        <f t="shared" si="22"/>
        <v>4547386.91</v>
      </c>
      <c r="K89" s="35">
        <f aca="true" t="shared" si="23" ref="K89:K97">J89/I89*100</f>
        <v>96.67408205256424</v>
      </c>
      <c r="M89" s="41"/>
      <c r="N89" s="42"/>
      <c r="O89" s="7"/>
      <c r="P89" s="7"/>
      <c r="Q89" s="7"/>
      <c r="R89" s="7"/>
    </row>
    <row r="90" spans="1:18" s="4" customFormat="1" ht="21.75" customHeight="1">
      <c r="A90" s="18" t="s">
        <v>34</v>
      </c>
      <c r="B90" s="22" t="s">
        <v>35</v>
      </c>
      <c r="C90" s="38"/>
      <c r="D90" s="38"/>
      <c r="E90" s="34"/>
      <c r="F90" s="38">
        <v>488019.26</v>
      </c>
      <c r="G90" s="38">
        <v>438943.46</v>
      </c>
      <c r="H90" s="34">
        <f t="shared" si="21"/>
        <v>89.94388049356905</v>
      </c>
      <c r="I90" s="38">
        <f t="shared" si="22"/>
        <v>488019.26</v>
      </c>
      <c r="J90" s="38">
        <f t="shared" si="22"/>
        <v>438943.46</v>
      </c>
      <c r="K90" s="34">
        <f t="shared" si="23"/>
        <v>89.94388049356905</v>
      </c>
      <c r="M90" s="41"/>
      <c r="N90" s="42"/>
      <c r="O90" s="7"/>
      <c r="P90" s="7"/>
      <c r="Q90" s="7"/>
      <c r="R90" s="7"/>
    </row>
    <row r="91" spans="1:18" ht="36.75" customHeight="1">
      <c r="A91" s="18" t="s">
        <v>94</v>
      </c>
      <c r="B91" s="22" t="s">
        <v>125</v>
      </c>
      <c r="C91" s="38"/>
      <c r="D91" s="38"/>
      <c r="E91" s="34"/>
      <c r="F91" s="38">
        <v>2269322.03</v>
      </c>
      <c r="G91" s="38">
        <v>2166756.06</v>
      </c>
      <c r="H91" s="34">
        <f t="shared" si="21"/>
        <v>95.4803254609043</v>
      </c>
      <c r="I91" s="38">
        <f t="shared" si="22"/>
        <v>2269322.03</v>
      </c>
      <c r="J91" s="38">
        <f t="shared" si="22"/>
        <v>2166756.06</v>
      </c>
      <c r="K91" s="34">
        <f t="shared" si="23"/>
        <v>95.4803254609043</v>
      </c>
      <c r="M91" s="8"/>
      <c r="N91" s="42"/>
      <c r="O91" s="8"/>
      <c r="P91" s="7"/>
      <c r="Q91" s="8"/>
      <c r="R91" s="8"/>
    </row>
    <row r="92" spans="1:18" ht="37.5">
      <c r="A92" s="18" t="s">
        <v>96</v>
      </c>
      <c r="B92" s="22" t="s">
        <v>79</v>
      </c>
      <c r="C92" s="38"/>
      <c r="D92" s="38"/>
      <c r="E92" s="34"/>
      <c r="F92" s="38">
        <v>2016</v>
      </c>
      <c r="G92" s="38">
        <v>2016</v>
      </c>
      <c r="H92" s="34">
        <f t="shared" si="21"/>
        <v>100</v>
      </c>
      <c r="I92" s="38">
        <f t="shared" si="22"/>
        <v>2016</v>
      </c>
      <c r="J92" s="38">
        <f t="shared" si="22"/>
        <v>2016</v>
      </c>
      <c r="K92" s="34">
        <f t="shared" si="23"/>
        <v>100</v>
      </c>
      <c r="M92" s="8"/>
      <c r="N92" s="42"/>
      <c r="O92" s="8"/>
      <c r="P92" s="7"/>
      <c r="Q92" s="8"/>
      <c r="R92" s="8"/>
    </row>
    <row r="93" spans="1:18" ht="18.75">
      <c r="A93" s="18" t="s">
        <v>97</v>
      </c>
      <c r="B93" s="22" t="s">
        <v>36</v>
      </c>
      <c r="C93" s="38"/>
      <c r="D93" s="38"/>
      <c r="E93" s="34"/>
      <c r="F93" s="38">
        <v>1225446.19</v>
      </c>
      <c r="G93" s="38">
        <v>1225446.19</v>
      </c>
      <c r="H93" s="34">
        <f t="shared" si="21"/>
        <v>100</v>
      </c>
      <c r="I93" s="38">
        <f t="shared" si="22"/>
        <v>1225446.19</v>
      </c>
      <c r="J93" s="38">
        <f t="shared" si="22"/>
        <v>1225446.19</v>
      </c>
      <c r="K93" s="34">
        <f t="shared" si="23"/>
        <v>100</v>
      </c>
      <c r="M93" s="8"/>
      <c r="N93" s="42"/>
      <c r="O93" s="8"/>
      <c r="P93" s="7"/>
      <c r="Q93" s="8"/>
      <c r="R93" s="8"/>
    </row>
    <row r="94" spans="1:18" ht="37.5">
      <c r="A94" s="18" t="s">
        <v>99</v>
      </c>
      <c r="B94" s="22" t="s">
        <v>103</v>
      </c>
      <c r="C94" s="38"/>
      <c r="D94" s="38"/>
      <c r="E94" s="34"/>
      <c r="F94" s="38">
        <v>22225.04</v>
      </c>
      <c r="G94" s="37">
        <v>22225.04</v>
      </c>
      <c r="H94" s="34">
        <f t="shared" si="21"/>
        <v>100</v>
      </c>
      <c r="I94" s="38">
        <f t="shared" si="22"/>
        <v>22225.04</v>
      </c>
      <c r="J94" s="38">
        <f t="shared" si="22"/>
        <v>22225.04</v>
      </c>
      <c r="K94" s="34">
        <f t="shared" si="23"/>
        <v>100</v>
      </c>
      <c r="M94" s="8"/>
      <c r="N94" s="42"/>
      <c r="O94" s="8"/>
      <c r="P94" s="7"/>
      <c r="Q94" s="8"/>
      <c r="R94" s="8"/>
    </row>
    <row r="95" spans="1:18" ht="18.75">
      <c r="A95" s="6" t="s">
        <v>107</v>
      </c>
      <c r="B95" s="25" t="s">
        <v>111</v>
      </c>
      <c r="C95" s="38"/>
      <c r="D95" s="38"/>
      <c r="E95" s="34"/>
      <c r="F95" s="38">
        <v>696804</v>
      </c>
      <c r="G95" s="37">
        <v>692000.16</v>
      </c>
      <c r="H95" s="34">
        <f t="shared" si="21"/>
        <v>99.31058949144955</v>
      </c>
      <c r="I95" s="38">
        <f t="shared" si="22"/>
        <v>696804</v>
      </c>
      <c r="J95" s="38">
        <f t="shared" si="22"/>
        <v>692000.16</v>
      </c>
      <c r="K95" s="34">
        <f t="shared" si="23"/>
        <v>99.31058949144955</v>
      </c>
      <c r="M95" s="8"/>
      <c r="N95" s="42"/>
      <c r="O95" s="8"/>
      <c r="P95" s="7"/>
      <c r="Q95" s="8"/>
      <c r="R95" s="8"/>
    </row>
    <row r="96" spans="1:18" ht="21" customHeight="1">
      <c r="A96" s="3" t="s">
        <v>8</v>
      </c>
      <c r="B96" s="26" t="s">
        <v>9</v>
      </c>
      <c r="C96" s="36"/>
      <c r="D96" s="36"/>
      <c r="E96" s="35"/>
      <c r="F96" s="36">
        <f>SUM(F97:F97)</f>
        <v>439822.99</v>
      </c>
      <c r="G96" s="36">
        <f>SUM(G97:G97)</f>
        <v>383063</v>
      </c>
      <c r="H96" s="35">
        <f t="shared" si="21"/>
        <v>87.09481057368102</v>
      </c>
      <c r="I96" s="36">
        <f t="shared" si="22"/>
        <v>439822.99</v>
      </c>
      <c r="J96" s="36">
        <f t="shared" si="22"/>
        <v>383063</v>
      </c>
      <c r="K96" s="35">
        <f t="shared" si="23"/>
        <v>87.09481057368102</v>
      </c>
      <c r="M96" s="8"/>
      <c r="N96" s="42"/>
      <c r="O96" s="8"/>
      <c r="P96" s="7"/>
      <c r="Q96" s="8"/>
      <c r="R96" s="8"/>
    </row>
    <row r="97" spans="1:18" ht="69.75" customHeight="1">
      <c r="A97" s="6" t="s">
        <v>46</v>
      </c>
      <c r="B97" s="22" t="s">
        <v>12</v>
      </c>
      <c r="C97" s="38"/>
      <c r="D97" s="38"/>
      <c r="E97" s="34"/>
      <c r="F97" s="38">
        <v>439822.99</v>
      </c>
      <c r="G97" s="38">
        <v>383063</v>
      </c>
      <c r="H97" s="34">
        <f t="shared" si="21"/>
        <v>87.09481057368102</v>
      </c>
      <c r="I97" s="38">
        <f t="shared" si="22"/>
        <v>439822.99</v>
      </c>
      <c r="J97" s="38">
        <f t="shared" si="22"/>
        <v>383063</v>
      </c>
      <c r="K97" s="34">
        <f t="shared" si="23"/>
        <v>87.09481057368102</v>
      </c>
      <c r="M97" s="8"/>
      <c r="N97" s="42"/>
      <c r="O97" s="8"/>
      <c r="P97" s="7"/>
      <c r="Q97" s="8"/>
      <c r="R97" s="8"/>
    </row>
    <row r="98" spans="1:18" ht="18.75">
      <c r="A98" s="3" t="s">
        <v>14</v>
      </c>
      <c r="B98" s="33" t="s">
        <v>51</v>
      </c>
      <c r="C98" s="38"/>
      <c r="D98" s="38"/>
      <c r="E98" s="34"/>
      <c r="F98" s="36">
        <f>F99</f>
        <v>15548</v>
      </c>
      <c r="G98" s="36">
        <f>G99</f>
        <v>15163</v>
      </c>
      <c r="H98" s="34">
        <f t="shared" si="21"/>
        <v>97.52379727296116</v>
      </c>
      <c r="I98" s="36">
        <f aca="true" t="shared" si="24" ref="I98:J104">C98+F98</f>
        <v>15548</v>
      </c>
      <c r="J98" s="36">
        <f t="shared" si="24"/>
        <v>15163</v>
      </c>
      <c r="K98" s="35">
        <f>J98/I98*100</f>
        <v>97.52379727296116</v>
      </c>
      <c r="M98" s="8"/>
      <c r="N98" s="42"/>
      <c r="O98" s="8"/>
      <c r="P98" s="7"/>
      <c r="Q98" s="8"/>
      <c r="R98" s="8"/>
    </row>
    <row r="99" spans="1:18" ht="18.75">
      <c r="A99" s="6" t="s">
        <v>52</v>
      </c>
      <c r="B99" s="20" t="s">
        <v>53</v>
      </c>
      <c r="C99" s="38"/>
      <c r="D99" s="38"/>
      <c r="E99" s="34"/>
      <c r="F99" s="38">
        <v>15548</v>
      </c>
      <c r="G99" s="38">
        <v>15163</v>
      </c>
      <c r="H99" s="34">
        <f t="shared" si="21"/>
        <v>97.52379727296116</v>
      </c>
      <c r="I99" s="38">
        <f t="shared" si="24"/>
        <v>15548</v>
      </c>
      <c r="J99" s="38">
        <f t="shared" si="24"/>
        <v>15163</v>
      </c>
      <c r="K99" s="34">
        <f>J99/I99*100</f>
        <v>97.52379727296116</v>
      </c>
      <c r="M99" s="8"/>
      <c r="N99" s="42"/>
      <c r="O99" s="8"/>
      <c r="P99" s="7"/>
      <c r="Q99" s="8"/>
      <c r="R99" s="8"/>
    </row>
    <row r="100" spans="1:18" ht="21.75" customHeight="1">
      <c r="A100" s="32" t="s">
        <v>15</v>
      </c>
      <c r="B100" s="33" t="s">
        <v>58</v>
      </c>
      <c r="C100" s="38"/>
      <c r="D100" s="38"/>
      <c r="E100" s="34"/>
      <c r="F100" s="36">
        <f aca="true" t="shared" si="25" ref="F100:K100">F101</f>
        <v>298182</v>
      </c>
      <c r="G100" s="36">
        <f t="shared" si="25"/>
        <v>293682</v>
      </c>
      <c r="H100" s="35">
        <f t="shared" si="25"/>
        <v>98.49085457874722</v>
      </c>
      <c r="I100" s="36">
        <f t="shared" si="25"/>
        <v>298182</v>
      </c>
      <c r="J100" s="36">
        <f t="shared" si="25"/>
        <v>293682</v>
      </c>
      <c r="K100" s="36">
        <f t="shared" si="25"/>
        <v>98.49085457874722</v>
      </c>
      <c r="M100" s="8"/>
      <c r="N100" s="42"/>
      <c r="O100" s="8"/>
      <c r="P100" s="7"/>
      <c r="Q100" s="8"/>
      <c r="R100" s="8"/>
    </row>
    <row r="101" spans="1:18" ht="37.5">
      <c r="A101" s="19" t="s">
        <v>59</v>
      </c>
      <c r="B101" s="24" t="s">
        <v>16</v>
      </c>
      <c r="C101" s="38"/>
      <c r="D101" s="38"/>
      <c r="E101" s="34"/>
      <c r="F101" s="38">
        <v>298182</v>
      </c>
      <c r="G101" s="38">
        <v>293682</v>
      </c>
      <c r="H101" s="34">
        <f>G101/F101*100</f>
        <v>98.49085457874722</v>
      </c>
      <c r="I101" s="38">
        <f>C101+F101</f>
        <v>298182</v>
      </c>
      <c r="J101" s="38">
        <f>D101+G101</f>
        <v>293682</v>
      </c>
      <c r="K101" s="34">
        <f>J101/I101*100</f>
        <v>98.49085457874722</v>
      </c>
      <c r="M101" s="8"/>
      <c r="N101" s="42"/>
      <c r="O101" s="8"/>
      <c r="P101" s="7"/>
      <c r="Q101" s="8"/>
      <c r="R101" s="8"/>
    </row>
    <row r="102" spans="1:18" ht="21.75" customHeight="1">
      <c r="A102" s="3" t="s">
        <v>20</v>
      </c>
      <c r="B102" s="21" t="s">
        <v>69</v>
      </c>
      <c r="C102" s="38"/>
      <c r="D102" s="38"/>
      <c r="E102" s="34"/>
      <c r="F102" s="36">
        <f>F103</f>
        <v>73416</v>
      </c>
      <c r="G102" s="36">
        <f>G103</f>
        <v>73416</v>
      </c>
      <c r="H102" s="35">
        <f>G102/F102*100</f>
        <v>100</v>
      </c>
      <c r="I102" s="36">
        <f t="shared" si="24"/>
        <v>73416</v>
      </c>
      <c r="J102" s="36">
        <f t="shared" si="24"/>
        <v>73416</v>
      </c>
      <c r="K102" s="35">
        <f>J102/I102*100</f>
        <v>100</v>
      </c>
      <c r="M102" s="8"/>
      <c r="N102" s="8"/>
      <c r="O102" s="8"/>
      <c r="P102" s="8"/>
      <c r="Q102" s="8"/>
      <c r="R102" s="8"/>
    </row>
    <row r="103" spans="1:18" ht="37.5">
      <c r="A103" s="6" t="s">
        <v>127</v>
      </c>
      <c r="B103" s="25" t="s">
        <v>128</v>
      </c>
      <c r="C103" s="38"/>
      <c r="D103" s="38"/>
      <c r="E103" s="34"/>
      <c r="F103" s="38">
        <v>73416</v>
      </c>
      <c r="G103" s="38">
        <v>73416</v>
      </c>
      <c r="H103" s="34">
        <f>G103/F103*100</f>
        <v>100</v>
      </c>
      <c r="I103" s="38">
        <f t="shared" si="24"/>
        <v>73416</v>
      </c>
      <c r="J103" s="38">
        <f t="shared" si="24"/>
        <v>73416</v>
      </c>
      <c r="K103" s="34">
        <f>J103/I103*100</f>
        <v>100</v>
      </c>
      <c r="M103" s="8"/>
      <c r="N103" s="8"/>
      <c r="O103" s="8"/>
      <c r="P103" s="8"/>
      <c r="Q103" s="8"/>
      <c r="R103" s="8"/>
    </row>
    <row r="104" spans="1:11" ht="24" customHeight="1">
      <c r="A104" s="9"/>
      <c r="B104" s="9" t="s">
        <v>87</v>
      </c>
      <c r="C104" s="36">
        <f>C83+C82</f>
        <v>273538351.7</v>
      </c>
      <c r="D104" s="36">
        <f>D83+D82</f>
        <v>229016133.81000003</v>
      </c>
      <c r="E104" s="35">
        <f>D104/C104*100</f>
        <v>83.72359209840191</v>
      </c>
      <c r="F104" s="36">
        <f>F83+F82</f>
        <v>66240211.42</v>
      </c>
      <c r="G104" s="36">
        <f>G83+G82</f>
        <v>51178270.940000005</v>
      </c>
      <c r="H104" s="35">
        <f t="shared" si="21"/>
        <v>77.26163585967612</v>
      </c>
      <c r="I104" s="36">
        <f t="shared" si="24"/>
        <v>339778563.12</v>
      </c>
      <c r="J104" s="36">
        <f t="shared" si="24"/>
        <v>280194404.75000006</v>
      </c>
      <c r="K104" s="35">
        <f>J104/I104*100</f>
        <v>82.46382649250403</v>
      </c>
    </row>
    <row r="105" ht="11.25" customHeight="1">
      <c r="B105" s="1"/>
    </row>
    <row r="106" spans="2:9" ht="66.75" customHeight="1">
      <c r="B106" s="1" t="s">
        <v>25</v>
      </c>
      <c r="I106" s="1" t="s">
        <v>120</v>
      </c>
    </row>
    <row r="110" spans="3:7" ht="18.75">
      <c r="C110" s="40"/>
      <c r="D110" s="40"/>
      <c r="F110" s="40"/>
      <c r="G110" s="40"/>
    </row>
    <row r="111" spans="3:7" ht="18.75">
      <c r="C111" s="39"/>
      <c r="D111" s="39"/>
      <c r="E111" s="39"/>
      <c r="F111" s="39"/>
      <c r="G111" s="39"/>
    </row>
    <row r="113" spans="3:4" ht="18.75">
      <c r="C113" s="40"/>
      <c r="D113" s="40"/>
    </row>
    <row r="114" spans="6:7" ht="18.75">
      <c r="F114" s="39"/>
      <c r="G114" s="39"/>
    </row>
  </sheetData>
  <sheetProtection/>
  <mergeCells count="18">
    <mergeCell ref="K44:K45"/>
    <mergeCell ref="B44:B45"/>
    <mergeCell ref="A3:H3"/>
    <mergeCell ref="F5:H5"/>
    <mergeCell ref="G44:G45"/>
    <mergeCell ref="H44:H45"/>
    <mergeCell ref="I44:I45"/>
    <mergeCell ref="J44:J45"/>
    <mergeCell ref="I5:K5"/>
    <mergeCell ref="A4:D4"/>
    <mergeCell ref="F44:F45"/>
    <mergeCell ref="C5:E5"/>
    <mergeCell ref="B5:B6"/>
    <mergeCell ref="A5:A6"/>
    <mergeCell ref="A44:A45"/>
    <mergeCell ref="C44:C45"/>
    <mergeCell ref="D44:D45"/>
    <mergeCell ref="E44:E45"/>
  </mergeCells>
  <printOptions/>
  <pageMargins left="0.31496062992125984" right="0.1968503937007874" top="0.3937007874015748" bottom="0.2362204724409449" header="0.35433070866141736" footer="0.2362204724409449"/>
  <pageSetup fitToHeight="5" horizontalDpi="600" verticalDpi="600" orientation="landscape" paperSize="9" scale="40" r:id="rId1"/>
  <rowBreaks count="5" manualBreakCount="5">
    <brk id="24" max="10" man="1"/>
    <brk id="40" max="10" man="1"/>
    <brk id="50" max="10" man="1"/>
    <brk id="75" max="10" man="1"/>
    <brk id="9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222</dc:creator>
  <cp:keywords/>
  <dc:description/>
  <cp:lastModifiedBy>user</cp:lastModifiedBy>
  <cp:lastPrinted>2024-01-30T06:05:13Z</cp:lastPrinted>
  <dcterms:created xsi:type="dcterms:W3CDTF">2017-03-30T11:43:12Z</dcterms:created>
  <dcterms:modified xsi:type="dcterms:W3CDTF">2024-01-30T06:09:38Z</dcterms:modified>
  <cp:category/>
  <cp:version/>
  <cp:contentType/>
  <cp:contentStatus/>
</cp:coreProperties>
</file>