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1 кв" sheetId="1" r:id="rId1"/>
  </sheets>
  <definedNames>
    <definedName name="_xlnm.Print_Area" localSheetId="0">'1 кв'!$A$1:$F$70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<sst xmlns="http://schemas.openxmlformats.org/spreadsheetml/2006/main" count="79" uniqueCount="70">
  <si>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</si>
  <si>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</si>
  <si>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</si>
  <si>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</si>
  <si>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</si>
  <si>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</si>
  <si>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</si>
  <si>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</si>
  <si>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</si>
  <si>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</si>
  <si>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</si>
  <si>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</si>
  <si>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</si>
  <si>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</si>
  <si>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</si>
  <si>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</si>
  <si>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</si>
  <si>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</si>
  <si>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</si>
  <si>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</si>
  <si>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</si>
  <si>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</si>
  <si>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</si>
  <si>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</si>
  <si>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</si>
  <si>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</si>
  <si>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</si>
  <si>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</si>
  <si>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</si>
  <si>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</si>
  <si>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</si>
  <si>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Сприяння розвитку малого та середнього підприємництва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</si>
  <si>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</si>
  <si>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</si>
  <si>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</si>
  <si>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</si>
  <si>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  - Податок на  майно,в тому числі: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</si>
  <si>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</si>
  <si>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</si>
  <si>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</si>
  <si>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</si>
  <si>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</si>
  <si>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</si>
  <si>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</si>
  <si>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</si>
  <si>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</si>
  <si>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</si>
  <si>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</si>
  <si>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</si>
  <si>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</si>
  <si>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</si>
  <si>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</si>
  <si>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</si>
  <si>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</si>
  <si>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</si>
  <si>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</si>
  <si>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</si>
  <si>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Резервний фонд</t>
  </si>
  <si>
    <t xml:space="preserve">    -надання дошкільної освіти</t>
  </si>
  <si>
    <t xml:space="preserve">     -надання загальної середньої освіти</t>
  </si>
  <si>
    <t xml:space="preserve">   -надання спеціалізованої освіти мистецькими школами</t>
  </si>
  <si>
    <t>Заходи за рахунок резервного фонду бюджету</t>
  </si>
  <si>
    <t xml:space="preserve">Інші заходи   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</si>
  <si>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</si>
  <si>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            Виконання бюджету міської територіальної громади за І квартал 2023 року</t>
  </si>
  <si>
    <t xml:space="preserve">% вико нання 2023р до 2022р </t>
  </si>
  <si>
    <r>
      <t xml:space="preserve">виконано в І кв  2022 р </t>
    </r>
    <r>
      <rPr>
        <b/>
        <sz val="10"/>
        <rFont val="Times New Roman"/>
        <family val="1"/>
      </rPr>
      <t xml:space="preserve"> </t>
    </r>
  </si>
  <si>
    <t xml:space="preserve">          ∙  транспортний податок</t>
  </si>
  <si>
    <t>Субвенція з місцевого бюджету державному бюджету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</si>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</sst>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0.0"/>
    <numFmt numFmtId="205" formatCode="0.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_ ;[Red]\-#,##0.0\ "/>
    <numFmt numFmtId="212" formatCode="#,##0.000"/>
    <numFmt numFmtId="213" formatCode="#,##0.000000"/>
    <numFmt numFmtId="214" formatCode="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6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96" fontId="1" fillId="0" borderId="10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9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96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96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196" fontId="3" fillId="0" borderId="16" xfId="0" applyNumberFormat="1" applyFont="1" applyFill="1" applyBorder="1" applyAlignment="1">
      <alignment horizontal="right"/>
    </xf>
    <xf numFmtId="196" fontId="3" fillId="0" borderId="17" xfId="0" applyNumberFormat="1" applyFont="1" applyFill="1" applyBorder="1" applyAlignment="1">
      <alignment/>
    </xf>
    <xf numFmtId="196" fontId="3" fillId="0" borderId="18" xfId="0" applyNumberFormat="1" applyFont="1" applyFill="1" applyBorder="1" applyAlignment="1">
      <alignment horizontal="right"/>
    </xf>
    <xf numFmtId="196" fontId="3" fillId="0" borderId="19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196" fontId="3" fillId="0" borderId="15" xfId="0" applyNumberFormat="1" applyFont="1" applyFill="1" applyBorder="1" applyAlignment="1">
      <alignment horizontal="right"/>
    </xf>
    <xf numFmtId="196" fontId="3" fillId="0" borderId="15" xfId="0" applyNumberFormat="1" applyFont="1" applyBorder="1" applyAlignment="1">
      <alignment horizontal="right"/>
    </xf>
    <xf numFmtId="196" fontId="3" fillId="0" borderId="2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96" fontId="3" fillId="0" borderId="21" xfId="0" applyNumberFormat="1" applyFont="1" applyBorder="1" applyAlignment="1">
      <alignment/>
    </xf>
    <xf numFmtId="196" fontId="3" fillId="0" borderId="20" xfId="0" applyNumberFormat="1" applyFont="1" applyBorder="1" applyAlignment="1">
      <alignment/>
    </xf>
    <xf numFmtId="196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96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196" fontId="3" fillId="0" borderId="10" xfId="0" applyNumberFormat="1" applyFont="1" applyFill="1" applyBorder="1" applyAlignment="1">
      <alignment/>
    </xf>
    <xf numFmtId="196" fontId="3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3" borderId="23" xfId="0" applyFont="1" applyFill="1" applyBorder="1" applyAlignment="1">
      <alignment horizontal="justify" vertical="top" wrapText="1"/>
    </xf>
    <xf numFmtId="196" fontId="3" fillId="33" borderId="10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196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justify" vertical="top"/>
    </xf>
    <xf numFmtId="196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210" fontId="6" fillId="33" borderId="10" xfId="53" applyNumberFormat="1" applyFont="1" applyFill="1" applyBorder="1" applyAlignment="1">
      <alignment horizontal="right" vertical="center"/>
      <protection/>
    </xf>
    <xf numFmtId="19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96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6" fontId="0" fillId="0" borderId="0" xfId="0" applyNumberFormat="1" applyFill="1" applyAlignment="1">
      <alignment/>
    </xf>
    <xf numFmtId="196" fontId="1" fillId="33" borderId="12" xfId="0" applyNumberFormat="1" applyFont="1" applyFill="1" applyBorder="1" applyAlignment="1">
      <alignment/>
    </xf>
    <xf numFmtId="196" fontId="0" fillId="0" borderId="0" xfId="0" applyNumberFormat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80" zoomScaleSheetLayoutView="80" zoomScalePageLayoutView="0" workbookViewId="0" topLeftCell="A58">
      <selection activeCell="D78" sqref="D78"/>
    </sheetView>
  </sheetViews>
  <sheetFormatPr defaultColWidth="9.00390625" defaultRowHeight="12.75"/>
  <cols>
    <col min="1" max="1" width="51.375" style="0" customWidth="1"/>
    <col min="2" max="2" width="11.00390625" style="0" customWidth="1"/>
    <col min="3" max="3" width="10.125" style="0" customWidth="1"/>
    <col min="4" max="4" width="9.375" style="0" customWidth="1"/>
    <col min="5" max="5" width="9.625" style="0" customWidth="1"/>
    <col min="6" max="6" width="7.625" style="0" customWidth="1"/>
  </cols>
  <sheetData>
    <row r="1" spans="1:7" ht="15">
      <c r="A1" s="68" t="s">
        <v>8</v>
      </c>
      <c r="B1" s="68"/>
      <c r="C1" s="68"/>
      <c r="D1" s="68"/>
      <c r="E1" s="68"/>
      <c r="F1" s="68"/>
      <c r="G1" s="4"/>
    </row>
    <row r="2" spans="1:7" ht="15">
      <c r="A2" s="68" t="s">
        <v>64</v>
      </c>
      <c r="B2" s="68"/>
      <c r="C2" s="68"/>
      <c r="D2" s="68"/>
      <c r="E2" s="68"/>
      <c r="F2" s="68"/>
      <c r="G2" s="4"/>
    </row>
    <row r="3" spans="1:7" ht="15">
      <c r="A3" s="3"/>
      <c r="B3" s="4"/>
      <c r="C3" s="4"/>
      <c r="D3" s="4"/>
      <c r="E3" s="4" t="s">
        <v>38</v>
      </c>
      <c r="F3" s="4"/>
      <c r="G3" s="1"/>
    </row>
    <row r="4" spans="1:7" ht="65.25" customHeight="1">
      <c r="A4" s="13" t="s">
        <v>9</v>
      </c>
      <c r="B4" s="14" t="s">
        <v>34</v>
      </c>
      <c r="C4" s="8" t="s">
        <v>10</v>
      </c>
      <c r="D4" s="8" t="s">
        <v>6</v>
      </c>
      <c r="E4" s="8" t="s">
        <v>66</v>
      </c>
      <c r="F4" s="7" t="s">
        <v>65</v>
      </c>
      <c r="G4" s="1"/>
    </row>
    <row r="5" spans="1:7" ht="18" thickBot="1">
      <c r="A5" s="69" t="s">
        <v>19</v>
      </c>
      <c r="B5" s="69"/>
      <c r="C5" s="69"/>
      <c r="D5" s="69"/>
      <c r="E5" s="69"/>
      <c r="F5" s="69"/>
      <c r="G5" s="12"/>
    </row>
    <row r="6" spans="1:6" ht="15">
      <c r="A6" s="40" t="s">
        <v>11</v>
      </c>
      <c r="B6" s="41">
        <v>23754.66</v>
      </c>
      <c r="C6" s="41">
        <v>23340.1</v>
      </c>
      <c r="D6" s="41">
        <f aca="true" t="shared" si="0" ref="D6:D12">C6/B6*100</f>
        <v>98.25482663191137</v>
      </c>
      <c r="E6" s="41">
        <v>25287.94669</v>
      </c>
      <c r="F6" s="41">
        <f aca="true" t="shared" si="1" ref="F6:F16">C6/E6*100</f>
        <v>92.2973315553126</v>
      </c>
    </row>
    <row r="7" spans="1:6" ht="15">
      <c r="A7" s="42" t="s">
        <v>12</v>
      </c>
      <c r="B7" s="41">
        <v>16.8</v>
      </c>
      <c r="C7" s="41">
        <v>16.8</v>
      </c>
      <c r="D7" s="41">
        <f t="shared" si="0"/>
        <v>100</v>
      </c>
      <c r="E7" s="41">
        <v>0</v>
      </c>
      <c r="F7" s="41"/>
    </row>
    <row r="8" spans="1:6" ht="19.5" customHeight="1">
      <c r="A8" s="43" t="s">
        <v>39</v>
      </c>
      <c r="B8" s="44">
        <v>2510</v>
      </c>
      <c r="C8" s="41">
        <v>2715.1</v>
      </c>
      <c r="D8" s="44">
        <f t="shared" si="0"/>
        <v>108.17131474103586</v>
      </c>
      <c r="E8" s="41">
        <v>1997.2966499999998</v>
      </c>
      <c r="F8" s="44">
        <f t="shared" si="1"/>
        <v>135.93874500315215</v>
      </c>
    </row>
    <row r="9" spans="1:6" ht="15">
      <c r="A9" s="42" t="s">
        <v>35</v>
      </c>
      <c r="B9" s="41">
        <f>B10+B14</f>
        <v>10167.900000000001</v>
      </c>
      <c r="C9" s="41">
        <f>C10+C14</f>
        <v>10453.4</v>
      </c>
      <c r="D9" s="44">
        <f t="shared" si="0"/>
        <v>102.80785609614568</v>
      </c>
      <c r="E9" s="41">
        <f>E10+E14</f>
        <v>9055.46056</v>
      </c>
      <c r="F9" s="41">
        <f t="shared" si="1"/>
        <v>115.43752999350482</v>
      </c>
    </row>
    <row r="10" spans="1:6" ht="15">
      <c r="A10" s="45" t="s">
        <v>36</v>
      </c>
      <c r="B10" s="41">
        <f>B11+B12+B13</f>
        <v>5759.1</v>
      </c>
      <c r="C10" s="41">
        <f>C11+C12+C13</f>
        <v>6015.2</v>
      </c>
      <c r="D10" s="44">
        <f t="shared" si="0"/>
        <v>104.44687537983364</v>
      </c>
      <c r="E10" s="41">
        <f>E11+E12+E13</f>
        <v>5029.60726</v>
      </c>
      <c r="F10" s="41">
        <f t="shared" si="1"/>
        <v>119.59581909781163</v>
      </c>
    </row>
    <row r="11" spans="1:6" ht="31.5" customHeight="1">
      <c r="A11" s="42" t="s">
        <v>40</v>
      </c>
      <c r="B11" s="41">
        <v>1962.1</v>
      </c>
      <c r="C11" s="41">
        <v>1991.3</v>
      </c>
      <c r="D11" s="41">
        <f t="shared" si="0"/>
        <v>101.4882014168493</v>
      </c>
      <c r="E11" s="41">
        <v>1871.9444</v>
      </c>
      <c r="F11" s="41">
        <f t="shared" si="1"/>
        <v>106.37602270665731</v>
      </c>
    </row>
    <row r="12" spans="1:6" ht="14.25" customHeight="1">
      <c r="A12" s="43" t="s">
        <v>41</v>
      </c>
      <c r="B12" s="44">
        <v>3797</v>
      </c>
      <c r="C12" s="41">
        <v>4023.9</v>
      </c>
      <c r="D12" s="44">
        <f t="shared" si="0"/>
        <v>105.97577034500922</v>
      </c>
      <c r="E12" s="41">
        <v>3157.66286</v>
      </c>
      <c r="F12" s="44">
        <f t="shared" si="1"/>
        <v>127.43285709735332</v>
      </c>
    </row>
    <row r="13" spans="1:6" ht="15">
      <c r="A13" s="42" t="s">
        <v>67</v>
      </c>
      <c r="B13" s="41">
        <v>0</v>
      </c>
      <c r="C13" s="41">
        <v>0</v>
      </c>
      <c r="D13" s="46">
        <v>0</v>
      </c>
      <c r="E13" s="41">
        <v>0</v>
      </c>
      <c r="F13" s="41"/>
    </row>
    <row r="14" spans="1:6" ht="15">
      <c r="A14" s="42" t="s">
        <v>20</v>
      </c>
      <c r="B14" s="41">
        <v>4408.8</v>
      </c>
      <c r="C14" s="41">
        <v>4438.2</v>
      </c>
      <c r="D14" s="41">
        <f>C14/B14*100</f>
        <v>100.66684812193793</v>
      </c>
      <c r="E14" s="41">
        <v>4025.8532999999998</v>
      </c>
      <c r="F14" s="41">
        <f t="shared" si="1"/>
        <v>110.24246710629025</v>
      </c>
    </row>
    <row r="15" spans="1:6" ht="48" customHeight="1">
      <c r="A15" s="47" t="s">
        <v>29</v>
      </c>
      <c r="B15" s="41">
        <v>1.08</v>
      </c>
      <c r="C15" s="41">
        <v>1.1</v>
      </c>
      <c r="D15" s="41">
        <f>C15/B15*100</f>
        <v>101.85185185185186</v>
      </c>
      <c r="E15" s="41">
        <v>0</v>
      </c>
      <c r="F15" s="41"/>
    </row>
    <row r="16" spans="1:6" ht="30.75">
      <c r="A16" s="47" t="s">
        <v>28</v>
      </c>
      <c r="B16" s="41">
        <v>0</v>
      </c>
      <c r="C16" s="41">
        <v>0</v>
      </c>
      <c r="D16" s="41"/>
      <c r="E16" s="41">
        <v>124.63835</v>
      </c>
      <c r="F16" s="41">
        <f t="shared" si="1"/>
        <v>0</v>
      </c>
    </row>
    <row r="17" spans="1:6" ht="15">
      <c r="A17" s="45" t="s">
        <v>33</v>
      </c>
      <c r="B17" s="41">
        <v>4.36</v>
      </c>
      <c r="C17" s="41">
        <v>4.7</v>
      </c>
      <c r="D17" s="41">
        <f aca="true" t="shared" si="2" ref="D17:D25">C17/B17*100</f>
        <v>107.79816513761466</v>
      </c>
      <c r="E17" s="41">
        <v>12.698</v>
      </c>
      <c r="F17" s="41">
        <f aca="true" t="shared" si="3" ref="F17:F23">C17/E17*100</f>
        <v>37.01370294534572</v>
      </c>
    </row>
    <row r="18" spans="1:6" ht="47.25" customHeight="1">
      <c r="A18" s="45" t="s">
        <v>32</v>
      </c>
      <c r="B18" s="41">
        <v>0</v>
      </c>
      <c r="C18" s="41">
        <v>0</v>
      </c>
      <c r="D18" s="41"/>
      <c r="E18" s="41">
        <v>6.8</v>
      </c>
      <c r="F18" s="41">
        <f t="shared" si="3"/>
        <v>0</v>
      </c>
    </row>
    <row r="19" spans="1:6" ht="17.25" customHeight="1">
      <c r="A19" s="47" t="s">
        <v>13</v>
      </c>
      <c r="B19" s="41">
        <v>408.7</v>
      </c>
      <c r="C19" s="41">
        <v>434.1</v>
      </c>
      <c r="D19" s="41">
        <f t="shared" si="2"/>
        <v>106.21482750183509</v>
      </c>
      <c r="E19" s="41">
        <v>200.22385</v>
      </c>
      <c r="F19" s="41">
        <f t="shared" si="3"/>
        <v>216.8073383865109</v>
      </c>
    </row>
    <row r="20" spans="1:6" ht="48" customHeight="1">
      <c r="A20" s="47" t="s">
        <v>37</v>
      </c>
      <c r="B20" s="41">
        <v>66.1</v>
      </c>
      <c r="C20" s="41">
        <v>67.6</v>
      </c>
      <c r="D20" s="41">
        <f t="shared" si="2"/>
        <v>102.26928895612708</v>
      </c>
      <c r="E20" s="41">
        <v>38.64821</v>
      </c>
      <c r="F20" s="41">
        <f t="shared" si="3"/>
        <v>174.91107608864678</v>
      </c>
    </row>
    <row r="21" spans="1:6" ht="15">
      <c r="A21" s="47" t="s">
        <v>14</v>
      </c>
      <c r="B21" s="41">
        <v>55.5</v>
      </c>
      <c r="C21" s="41">
        <v>69.3</v>
      </c>
      <c r="D21" s="41">
        <f>C21/B21*100</f>
        <v>124.86486486486486</v>
      </c>
      <c r="E21" s="41">
        <v>55.68166</v>
      </c>
      <c r="F21" s="41">
        <f>C21/E21*100</f>
        <v>124.45749641803063</v>
      </c>
    </row>
    <row r="22" spans="1:6" ht="18">
      <c r="A22" s="44" t="s">
        <v>15</v>
      </c>
      <c r="B22" s="44">
        <v>17.8</v>
      </c>
      <c r="C22" s="48">
        <v>785</v>
      </c>
      <c r="D22" s="44">
        <f>C22/B22*100</f>
        <v>4410.112359550562</v>
      </c>
      <c r="E22" s="48">
        <v>282.15873999999997</v>
      </c>
      <c r="F22" s="44">
        <f>C22/E22*100</f>
        <v>278.2121865160016</v>
      </c>
    </row>
    <row r="23" spans="1:6" ht="30.75">
      <c r="A23" s="14" t="s">
        <v>42</v>
      </c>
      <c r="B23" s="49">
        <f>B6+B7+B8+B9+B15+B16+B17+B18+B19+B20+B21+B22</f>
        <v>37002.9</v>
      </c>
      <c r="C23" s="49">
        <f>C6+C7+C8+C9+C15+C16+C17+C18+C19+C20+C21+C22</f>
        <v>37887.19999999999</v>
      </c>
      <c r="D23" s="59">
        <f>C23/B23*100</f>
        <v>102.38981269035668</v>
      </c>
      <c r="E23" s="49">
        <f>E6+E7+E8+E9+E15+E16+E17+E18+E19+E20+E21+E22</f>
        <v>37061.55271</v>
      </c>
      <c r="F23" s="49">
        <f t="shared" si="3"/>
        <v>102.22777306838849</v>
      </c>
    </row>
    <row r="24" spans="1:6" ht="18.75" customHeight="1">
      <c r="A24" s="14" t="s">
        <v>30</v>
      </c>
      <c r="B24" s="49">
        <v>22114.024</v>
      </c>
      <c r="C24" s="49">
        <v>22027.761</v>
      </c>
      <c r="D24" s="49">
        <f t="shared" si="2"/>
        <v>99.60991721814175</v>
      </c>
      <c r="E24" s="49">
        <v>20463.702</v>
      </c>
      <c r="F24" s="49">
        <f>C24/E24*100</f>
        <v>107.6430892123038</v>
      </c>
    </row>
    <row r="25" spans="1:6" ht="18.75" customHeight="1">
      <c r="A25" s="50" t="s">
        <v>45</v>
      </c>
      <c r="B25" s="49">
        <f>B23+B24</f>
        <v>59116.924</v>
      </c>
      <c r="C25" s="49">
        <f>C23+C24</f>
        <v>59914.96099999999</v>
      </c>
      <c r="D25" s="49">
        <f t="shared" si="2"/>
        <v>101.34992984411704</v>
      </c>
      <c r="E25" s="49">
        <f>E23+E24</f>
        <v>57525.25471000001</v>
      </c>
      <c r="F25" s="49">
        <f>C25/E25*100</f>
        <v>104.15418636918187</v>
      </c>
    </row>
    <row r="26" spans="1:6" ht="15">
      <c r="A26" s="61" t="s">
        <v>43</v>
      </c>
      <c r="B26" s="62"/>
      <c r="C26" s="62"/>
      <c r="D26" s="62"/>
      <c r="E26" s="62"/>
      <c r="F26" s="63"/>
    </row>
    <row r="27" spans="1:6" ht="15">
      <c r="A27" s="51" t="s">
        <v>5</v>
      </c>
      <c r="B27" s="51">
        <v>5.9</v>
      </c>
      <c r="C27" s="52">
        <v>33.924</v>
      </c>
      <c r="D27" s="52">
        <f>C27/B27*100</f>
        <v>574.9830508474575</v>
      </c>
      <c r="E27" s="52">
        <v>5.81574</v>
      </c>
      <c r="F27" s="52">
        <f>C27/E27*100</f>
        <v>583.3135594094647</v>
      </c>
    </row>
    <row r="28" spans="1:6" ht="61.5" customHeight="1">
      <c r="A28" s="53" t="s">
        <v>17</v>
      </c>
      <c r="B28" s="44">
        <v>0</v>
      </c>
      <c r="C28" s="44">
        <v>13.047</v>
      </c>
      <c r="D28" s="52"/>
      <c r="E28" s="44">
        <v>0</v>
      </c>
      <c r="F28" s="52"/>
    </row>
    <row r="29" spans="1:6" ht="30.75">
      <c r="A29" s="14" t="s">
        <v>7</v>
      </c>
      <c r="B29" s="49">
        <f>B27+B28</f>
        <v>5.9</v>
      </c>
      <c r="C29" s="49">
        <f>C27+C28</f>
        <v>46.971000000000004</v>
      </c>
      <c r="D29" s="41">
        <f>C29/B29*100</f>
        <v>796.1186440677967</v>
      </c>
      <c r="E29" s="49">
        <f>E27+E28</f>
        <v>5.81574</v>
      </c>
      <c r="F29" s="49">
        <f>F27+F28</f>
        <v>583.3135594094647</v>
      </c>
    </row>
    <row r="30" spans="1:6" ht="15">
      <c r="A30" s="54" t="s">
        <v>4</v>
      </c>
      <c r="B30" s="49">
        <v>5150.7</v>
      </c>
      <c r="C30" s="49">
        <v>1185.8</v>
      </c>
      <c r="D30" s="55">
        <f>C30/B30*100</f>
        <v>23.02211349913604</v>
      </c>
      <c r="E30" s="49">
        <v>1361.30045</v>
      </c>
      <c r="F30" s="55">
        <f>C30/E30*100</f>
        <v>87.10788276019449</v>
      </c>
    </row>
    <row r="31" spans="1:6" ht="23.25" customHeight="1">
      <c r="A31" s="56" t="s">
        <v>46</v>
      </c>
      <c r="B31" s="49">
        <f>B29+B30</f>
        <v>5156.599999999999</v>
      </c>
      <c r="C31" s="49">
        <f>C29+C30</f>
        <v>1232.771</v>
      </c>
      <c r="D31" s="49">
        <f>C31/B31*100</f>
        <v>23.906663305278673</v>
      </c>
      <c r="E31" s="49">
        <f>E29+E30</f>
        <v>1367.11619</v>
      </c>
      <c r="F31" s="49">
        <f>C31/E31*100</f>
        <v>90.17309640667777</v>
      </c>
    </row>
    <row r="33" spans="1:6" ht="63" customHeight="1">
      <c r="A33" s="13" t="s">
        <v>44</v>
      </c>
      <c r="B33" s="14" t="s">
        <v>34</v>
      </c>
      <c r="C33" s="14" t="s">
        <v>10</v>
      </c>
      <c r="D33" s="8" t="s">
        <v>6</v>
      </c>
      <c r="E33" s="8" t="s">
        <v>66</v>
      </c>
      <c r="F33" s="7" t="s">
        <v>65</v>
      </c>
    </row>
    <row r="34" spans="1:6" s="39" customFormat="1" ht="18" thickBot="1">
      <c r="A34" s="64" t="s">
        <v>19</v>
      </c>
      <c r="B34" s="64"/>
      <c r="C34" s="64"/>
      <c r="D34" s="64"/>
      <c r="E34" s="64"/>
      <c r="F34" s="64"/>
    </row>
    <row r="35" spans="1:6" ht="15">
      <c r="A35" s="53" t="s">
        <v>21</v>
      </c>
      <c r="B35" s="18">
        <v>8813.4</v>
      </c>
      <c r="C35" s="26">
        <v>7285.4</v>
      </c>
      <c r="D35" s="19">
        <f aca="true" t="shared" si="4" ref="D35:D42">C35/B35*100</f>
        <v>82.66276351918668</v>
      </c>
      <c r="E35" s="18">
        <v>8821.1</v>
      </c>
      <c r="F35" s="20">
        <f aca="true" t="shared" si="5" ref="F35:F41">C35/E35*100</f>
        <v>82.59060661368763</v>
      </c>
    </row>
    <row r="36" spans="1:6" ht="15">
      <c r="A36" s="53" t="s">
        <v>49</v>
      </c>
      <c r="B36" s="18">
        <v>42834.2</v>
      </c>
      <c r="C36" s="26">
        <v>29185.9</v>
      </c>
      <c r="D36" s="21">
        <f t="shared" si="4"/>
        <v>68.13690929210772</v>
      </c>
      <c r="E36" s="18">
        <v>43115.1</v>
      </c>
      <c r="F36" s="22">
        <f t="shared" si="5"/>
        <v>67.69298923115105</v>
      </c>
    </row>
    <row r="37" spans="1:6" ht="15">
      <c r="A37" s="53" t="s">
        <v>58</v>
      </c>
      <c r="B37" s="18">
        <v>12354.3</v>
      </c>
      <c r="C37" s="18">
        <v>6800.9</v>
      </c>
      <c r="D37" s="21">
        <f t="shared" si="4"/>
        <v>55.048849388472036</v>
      </c>
      <c r="E37" s="18">
        <v>12004.5</v>
      </c>
      <c r="F37" s="22">
        <f t="shared" si="5"/>
        <v>56.65292182098379</v>
      </c>
    </row>
    <row r="38" spans="1:6" ht="15">
      <c r="A38" s="53" t="s">
        <v>59</v>
      </c>
      <c r="B38" s="26">
        <f>10646.2+14830.3</f>
        <v>25476.5</v>
      </c>
      <c r="C38" s="26">
        <f>5891.6+12851.2</f>
        <v>18742.800000000003</v>
      </c>
      <c r="D38" s="21">
        <f t="shared" si="4"/>
        <v>73.56897533020627</v>
      </c>
      <c r="E38" s="26">
        <f>9478.9+16660.2</f>
        <v>26139.1</v>
      </c>
      <c r="F38" s="22">
        <f t="shared" si="5"/>
        <v>71.70407550374728</v>
      </c>
    </row>
    <row r="39" spans="1:6" ht="30.75">
      <c r="A39" s="53" t="s">
        <v>60</v>
      </c>
      <c r="B39" s="18">
        <v>1757.9</v>
      </c>
      <c r="C39" s="26">
        <v>1257</v>
      </c>
      <c r="D39" s="21">
        <f t="shared" si="4"/>
        <v>71.50577393480857</v>
      </c>
      <c r="E39" s="18">
        <v>1761.6</v>
      </c>
      <c r="F39" s="22">
        <f t="shared" si="5"/>
        <v>71.35558583106267</v>
      </c>
    </row>
    <row r="40" spans="1:6" ht="15">
      <c r="A40" s="53" t="s">
        <v>50</v>
      </c>
      <c r="B40" s="18">
        <v>8939.6</v>
      </c>
      <c r="C40" s="26">
        <v>3083.7</v>
      </c>
      <c r="D40" s="21">
        <f t="shared" si="4"/>
        <v>34.494831983533935</v>
      </c>
      <c r="E40" s="18">
        <v>7889.9</v>
      </c>
      <c r="F40" s="22">
        <f t="shared" si="5"/>
        <v>39.08414555317558</v>
      </c>
    </row>
    <row r="41" spans="1:6" ht="18" customHeight="1">
      <c r="A41" s="53" t="s">
        <v>55</v>
      </c>
      <c r="B41" s="18">
        <v>4991.8</v>
      </c>
      <c r="C41" s="26">
        <v>2126</v>
      </c>
      <c r="D41" s="21">
        <f t="shared" si="4"/>
        <v>42.58984734965343</v>
      </c>
      <c r="E41" s="18">
        <v>5566.4</v>
      </c>
      <c r="F41" s="22">
        <f t="shared" si="5"/>
        <v>38.19344639264157</v>
      </c>
    </row>
    <row r="42" spans="1:6" ht="15">
      <c r="A42" s="53" t="s">
        <v>56</v>
      </c>
      <c r="B42" s="18">
        <v>3947.7</v>
      </c>
      <c r="C42" s="26">
        <v>957.6</v>
      </c>
      <c r="D42" s="21">
        <f t="shared" si="4"/>
        <v>24.25716239835854</v>
      </c>
      <c r="E42" s="18">
        <v>2323.5</v>
      </c>
      <c r="F42" s="22">
        <f>C42/E42*100</f>
        <v>41.213686249193024</v>
      </c>
    </row>
    <row r="43" spans="1:6" ht="18" customHeight="1">
      <c r="A43" s="53" t="s">
        <v>51</v>
      </c>
      <c r="B43" s="34">
        <v>3726.2</v>
      </c>
      <c r="C43" s="26">
        <v>2754.9</v>
      </c>
      <c r="D43" s="25">
        <f aca="true" t="shared" si="6" ref="D43:D48">C43/B43*100</f>
        <v>73.9332295636305</v>
      </c>
      <c r="E43" s="34">
        <v>2507.552</v>
      </c>
      <c r="F43" s="27">
        <f aca="true" t="shared" si="7" ref="F43:F48">C43/E43*100</f>
        <v>109.86412245887622</v>
      </c>
    </row>
    <row r="44" spans="1:6" ht="15">
      <c r="A44" s="53" t="s">
        <v>52</v>
      </c>
      <c r="B44" s="31">
        <v>6.5</v>
      </c>
      <c r="C44" s="31">
        <v>1.5</v>
      </c>
      <c r="D44" s="17">
        <f t="shared" si="6"/>
        <v>23.076923076923077</v>
      </c>
      <c r="E44" s="31">
        <f>13.388+1.64</f>
        <v>15.028</v>
      </c>
      <c r="F44" s="29">
        <f t="shared" si="7"/>
        <v>9.981368112856002</v>
      </c>
    </row>
    <row r="45" spans="1:6" ht="32.25" customHeight="1">
      <c r="A45" s="53" t="s">
        <v>23</v>
      </c>
      <c r="B45" s="34">
        <v>1045.9</v>
      </c>
      <c r="C45" s="26">
        <v>737.1</v>
      </c>
      <c r="D45" s="26">
        <f t="shared" si="6"/>
        <v>70.47518883258437</v>
      </c>
      <c r="E45" s="34">
        <v>559.2</v>
      </c>
      <c r="F45" s="30">
        <f t="shared" si="7"/>
        <v>131.81330472103002</v>
      </c>
    </row>
    <row r="46" spans="1:6" ht="46.5">
      <c r="A46" s="53" t="s">
        <v>24</v>
      </c>
      <c r="B46" s="24">
        <v>28.1</v>
      </c>
      <c r="C46" s="18">
        <v>15.8</v>
      </c>
      <c r="D46" s="26">
        <f t="shared" si="6"/>
        <v>56.22775800711744</v>
      </c>
      <c r="E46" s="24">
        <v>6.249</v>
      </c>
      <c r="F46" s="30">
        <f t="shared" si="7"/>
        <v>252.8404544727157</v>
      </c>
    </row>
    <row r="47" spans="1:6" ht="46.5" customHeight="1">
      <c r="A47" s="53" t="s">
        <v>25</v>
      </c>
      <c r="B47" s="28">
        <v>1233</v>
      </c>
      <c r="C47" s="31">
        <v>1097.9</v>
      </c>
      <c r="D47" s="31">
        <f t="shared" si="6"/>
        <v>89.04298459042985</v>
      </c>
      <c r="E47" s="28">
        <v>1156.7</v>
      </c>
      <c r="F47" s="29">
        <f t="shared" si="7"/>
        <v>94.91657300942336</v>
      </c>
    </row>
    <row r="48" spans="1:6" ht="31.5" customHeight="1">
      <c r="A48" s="53" t="s">
        <v>53</v>
      </c>
      <c r="B48" s="38">
        <v>307.4</v>
      </c>
      <c r="C48" s="38">
        <v>272.2</v>
      </c>
      <c r="D48" s="31">
        <f t="shared" si="6"/>
        <v>88.5491216655823</v>
      </c>
      <c r="E48" s="38">
        <v>312.753</v>
      </c>
      <c r="F48" s="29">
        <f t="shared" si="7"/>
        <v>87.03353764792024</v>
      </c>
    </row>
    <row r="49" spans="1:6" ht="15">
      <c r="A49" s="53" t="s">
        <v>0</v>
      </c>
      <c r="B49" s="26">
        <f>B43-B44-B45-B46-B47-B48</f>
        <v>1105.2999999999997</v>
      </c>
      <c r="C49" s="26">
        <f>C43-C44-C45-C46-C47-C48</f>
        <v>630.4000000000001</v>
      </c>
      <c r="D49" s="26">
        <f aca="true" t="shared" si="8" ref="D49:D60">C49/B49*100</f>
        <v>57.034289333212726</v>
      </c>
      <c r="E49" s="26">
        <f>E43-SUM(E44:E48)</f>
        <v>457.62199999999984</v>
      </c>
      <c r="F49" s="29">
        <f aca="true" t="shared" si="9" ref="F49:F60">C49/E49*100</f>
        <v>137.75561489613705</v>
      </c>
    </row>
    <row r="50" spans="1:6" ht="15">
      <c r="A50" s="53" t="s">
        <v>2</v>
      </c>
      <c r="B50" s="26">
        <v>429.8</v>
      </c>
      <c r="C50" s="26">
        <v>308.4</v>
      </c>
      <c r="D50" s="26">
        <f t="shared" si="8"/>
        <v>71.75430432759423</v>
      </c>
      <c r="E50" s="26">
        <v>404.154</v>
      </c>
      <c r="F50" s="29">
        <f t="shared" si="9"/>
        <v>76.30754613340459</v>
      </c>
    </row>
    <row r="51" spans="1:6" ht="15">
      <c r="A51" s="53" t="s">
        <v>3</v>
      </c>
      <c r="B51" s="26">
        <v>1325.3</v>
      </c>
      <c r="C51" s="26">
        <v>1070</v>
      </c>
      <c r="D51" s="26">
        <f t="shared" si="8"/>
        <v>80.73643703312457</v>
      </c>
      <c r="E51" s="26">
        <v>1309.162</v>
      </c>
      <c r="F51" s="29">
        <f t="shared" si="9"/>
        <v>81.73167262722261</v>
      </c>
    </row>
    <row r="52" spans="1:6" ht="15">
      <c r="A52" s="53" t="s">
        <v>1</v>
      </c>
      <c r="B52" s="18">
        <v>3327.7</v>
      </c>
      <c r="C52" s="26">
        <v>2865.6</v>
      </c>
      <c r="D52" s="26">
        <f t="shared" si="8"/>
        <v>86.11353186885837</v>
      </c>
      <c r="E52" s="18">
        <v>2507.7</v>
      </c>
      <c r="F52" s="29">
        <f t="shared" si="9"/>
        <v>114.27204211030029</v>
      </c>
    </row>
    <row r="53" spans="1:6" ht="30.75">
      <c r="A53" s="53" t="s">
        <v>27</v>
      </c>
      <c r="B53" s="34">
        <v>0</v>
      </c>
      <c r="C53" s="34">
        <v>0</v>
      </c>
      <c r="D53" s="33"/>
      <c r="E53" s="34">
        <v>853.6</v>
      </c>
      <c r="F53" s="33">
        <f t="shared" si="9"/>
        <v>0</v>
      </c>
    </row>
    <row r="54" spans="1:6" ht="17.25" customHeight="1">
      <c r="A54" s="53" t="s">
        <v>31</v>
      </c>
      <c r="B54" s="18">
        <v>0.6</v>
      </c>
      <c r="C54" s="34">
        <v>0</v>
      </c>
      <c r="D54" s="33">
        <f t="shared" si="8"/>
        <v>0</v>
      </c>
      <c r="E54" s="18">
        <v>1.3</v>
      </c>
      <c r="F54" s="33">
        <f t="shared" si="9"/>
        <v>0</v>
      </c>
    </row>
    <row r="55" spans="1:6" ht="17.25" customHeight="1">
      <c r="A55" s="53" t="s">
        <v>54</v>
      </c>
      <c r="B55" s="18">
        <v>315.3</v>
      </c>
      <c r="C55" s="34">
        <v>113.7</v>
      </c>
      <c r="D55" s="33">
        <f t="shared" si="8"/>
        <v>36.06089438629876</v>
      </c>
      <c r="E55" s="18">
        <v>276.4</v>
      </c>
      <c r="F55" s="29">
        <f t="shared" si="9"/>
        <v>41.13603473227207</v>
      </c>
    </row>
    <row r="56" spans="1:6" ht="30.75" customHeight="1">
      <c r="A56" s="53" t="s">
        <v>69</v>
      </c>
      <c r="B56" s="18">
        <v>237.8</v>
      </c>
      <c r="C56" s="34">
        <v>0</v>
      </c>
      <c r="D56" s="33">
        <f t="shared" si="8"/>
        <v>0</v>
      </c>
      <c r="E56" s="18">
        <v>0</v>
      </c>
      <c r="F56" s="29"/>
    </row>
    <row r="57" spans="1:6" ht="15">
      <c r="A57" s="53" t="s">
        <v>62</v>
      </c>
      <c r="B57" s="26">
        <f>40+24.7+20.4</f>
        <v>85.1</v>
      </c>
      <c r="C57" s="24">
        <v>0</v>
      </c>
      <c r="D57" s="33">
        <f t="shared" si="8"/>
        <v>0</v>
      </c>
      <c r="E57" s="26">
        <f>24.7+8.7</f>
        <v>33.4</v>
      </c>
      <c r="F57" s="29"/>
    </row>
    <row r="58" spans="1:6" ht="18" customHeight="1">
      <c r="A58" s="53" t="s">
        <v>61</v>
      </c>
      <c r="B58" s="26">
        <v>0</v>
      </c>
      <c r="C58" s="26">
        <v>0</v>
      </c>
      <c r="D58" s="33"/>
      <c r="E58" s="26">
        <f>966.09+700+116.454</f>
        <v>1782.544</v>
      </c>
      <c r="F58" s="33"/>
    </row>
    <row r="59" spans="1:6" ht="17.25" customHeight="1">
      <c r="A59" s="53" t="s">
        <v>57</v>
      </c>
      <c r="B59" s="26">
        <v>1584.3</v>
      </c>
      <c r="C59" s="26">
        <v>0</v>
      </c>
      <c r="D59" s="33">
        <f t="shared" si="8"/>
        <v>0</v>
      </c>
      <c r="E59" s="26">
        <v>1267.5</v>
      </c>
      <c r="F59" s="33"/>
    </row>
    <row r="60" spans="1:6" ht="17.25" customHeight="1">
      <c r="A60" s="53" t="s">
        <v>68</v>
      </c>
      <c r="B60" s="18">
        <v>126.2</v>
      </c>
      <c r="C60" s="18">
        <v>126.2</v>
      </c>
      <c r="D60" s="33">
        <f t="shared" si="8"/>
        <v>100</v>
      </c>
      <c r="E60" s="18">
        <v>50</v>
      </c>
      <c r="F60" s="33">
        <f t="shared" si="9"/>
        <v>252.4</v>
      </c>
    </row>
    <row r="61" spans="1:6" ht="22.5" customHeight="1">
      <c r="A61" s="10" t="s">
        <v>47</v>
      </c>
      <c r="B61" s="9">
        <f>B35+B36+B40+B43+B50+B51+B52+B53+B54+B57+B58+B60+B59+B55+B56</f>
        <v>71745.50000000001</v>
      </c>
      <c r="C61" s="9">
        <f>C35+C36+C40+C43+C50+C51+C52+C53+C54+C57+C58+C60+C59+C55+C56</f>
        <v>46793.799999999996</v>
      </c>
      <c r="D61" s="11">
        <f>C61/B61*100</f>
        <v>65.22193029527983</v>
      </c>
      <c r="E61" s="9">
        <f>E35+E36+E40+E43+E50+E51+E52+E53+E54+E57+E58+E60+E59+E55</f>
        <v>70819.412</v>
      </c>
      <c r="F61" s="9">
        <f>C61/E61*100</f>
        <v>66.07482140631159</v>
      </c>
    </row>
    <row r="62" spans="1:8" s="39" customFormat="1" ht="20.25" customHeight="1">
      <c r="A62" s="65" t="s">
        <v>43</v>
      </c>
      <c r="B62" s="66"/>
      <c r="C62" s="66"/>
      <c r="D62" s="66"/>
      <c r="E62" s="66"/>
      <c r="F62" s="67"/>
      <c r="G62" s="58"/>
      <c r="H62" s="58"/>
    </row>
    <row r="63" spans="1:6" ht="15">
      <c r="A63" s="36" t="s">
        <v>22</v>
      </c>
      <c r="B63" s="33">
        <v>1950</v>
      </c>
      <c r="C63" s="37">
        <v>0</v>
      </c>
      <c r="D63" s="34"/>
      <c r="E63" s="37"/>
      <c r="F63" s="35"/>
    </row>
    <row r="64" spans="1:6" ht="48" customHeight="1">
      <c r="A64" s="23" t="s">
        <v>63</v>
      </c>
      <c r="B64" s="34">
        <v>3583.1</v>
      </c>
      <c r="C64" s="33">
        <v>0</v>
      </c>
      <c r="D64" s="34"/>
      <c r="E64" s="34"/>
      <c r="F64" s="35"/>
    </row>
    <row r="65" spans="1:6" ht="18.75" customHeight="1">
      <c r="A65" s="16" t="s">
        <v>61</v>
      </c>
      <c r="B65" s="34">
        <f>306.8+3108.8</f>
        <v>3415.6000000000004</v>
      </c>
      <c r="C65" s="33">
        <v>58.5</v>
      </c>
      <c r="D65" s="34"/>
      <c r="E65" s="34"/>
      <c r="F65" s="35"/>
    </row>
    <row r="66" spans="1:6" ht="15">
      <c r="A66" s="32" t="s">
        <v>26</v>
      </c>
      <c r="B66" s="34">
        <v>25.1</v>
      </c>
      <c r="C66" s="34">
        <v>0</v>
      </c>
      <c r="D66" s="34"/>
      <c r="E66" s="34"/>
      <c r="F66" s="35"/>
    </row>
    <row r="67" spans="1:6" ht="30.75">
      <c r="A67" s="32" t="s">
        <v>68</v>
      </c>
      <c r="B67" s="34">
        <v>650</v>
      </c>
      <c r="C67" s="34">
        <v>650</v>
      </c>
      <c r="D67" s="34">
        <f>C67/B67*100</f>
        <v>100</v>
      </c>
      <c r="E67" s="34"/>
      <c r="F67" s="35"/>
    </row>
    <row r="68" spans="1:6" ht="30.75">
      <c r="A68" s="7" t="s">
        <v>18</v>
      </c>
      <c r="B68" s="2">
        <f>SUM(B63:B67)</f>
        <v>9623.800000000001</v>
      </c>
      <c r="C68" s="2">
        <f>SUM(C63:C67)</f>
        <v>708.5</v>
      </c>
      <c r="D68" s="5">
        <f>C68/B68*100</f>
        <v>7.361956815395166</v>
      </c>
      <c r="E68" s="2">
        <f>SUM(E63:E66)</f>
        <v>0</v>
      </c>
      <c r="F68" s="6"/>
    </row>
    <row r="69" spans="1:8" ht="30.75">
      <c r="A69" s="7" t="s">
        <v>16</v>
      </c>
      <c r="B69" s="2">
        <v>5157.2</v>
      </c>
      <c r="C69" s="5">
        <v>1097</v>
      </c>
      <c r="D69" s="5">
        <f>C69/B69*100</f>
        <v>21.271232451717985</v>
      </c>
      <c r="E69" s="5">
        <v>921.7</v>
      </c>
      <c r="F69" s="5">
        <f>C69/E69*100</f>
        <v>119.01920364543777</v>
      </c>
      <c r="G69" s="60"/>
      <c r="H69" s="60"/>
    </row>
    <row r="70" spans="1:6" ht="23.25" customHeight="1">
      <c r="A70" s="15" t="s">
        <v>48</v>
      </c>
      <c r="B70" s="2">
        <f>B68+B69</f>
        <v>14781</v>
      </c>
      <c r="C70" s="2">
        <f>C68+C69</f>
        <v>1805.5</v>
      </c>
      <c r="D70" s="5">
        <f>C70/B70*100</f>
        <v>12.215005750625803</v>
      </c>
      <c r="E70" s="2">
        <f>E68+E69</f>
        <v>921.7</v>
      </c>
      <c r="F70" s="5">
        <f>C70/E70*100</f>
        <v>195.88803298253228</v>
      </c>
    </row>
    <row r="71" ht="22.5" customHeight="1">
      <c r="A71" s="57"/>
    </row>
  </sheetData>
  <sheetProtection/>
  <mergeCells count="6">
    <mergeCell ref="A26:F26"/>
    <mergeCell ref="A34:F34"/>
    <mergeCell ref="A62:F62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90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2023-04-06T10:45:19Z</cp:lastPrinted>
  <dcterms:created xsi:type="dcterms:W3CDTF">2008-11-20T12:12:02Z</dcterms:created>
  <dcterms:modified xsi:type="dcterms:W3CDTF">2023-04-07T06:39:57Z</dcterms:modified>
  <cp:category/>
  <cp:version/>
  <cp:contentType/>
  <cp:contentStatus/>
</cp:coreProperties>
</file>