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56" windowHeight="9120" activeTab="0"/>
  </bookViews>
  <sheets>
    <sheet name="1 півр" sheetId="1" r:id="rId1"/>
  </sheets>
  <definedNames>
    <definedName name="_xlnm.Print_Area" localSheetId="0">'1 півр'!$A$1:$F$80</definedName>
  </definedNames>
  <calcPr fullCalcOnLoad="1"/>
</workbook>
</file>

<file path=xl/sharedStrings.xml><?xml version="1.0" encoding="utf-8"?>
<sst xmlns="http://schemas.openxmlformats.org/spreadsheetml/2006/main" count="89" uniqueCount="80">
  <si>
    <t>Освіта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</si>
  <si>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</si>
  <si>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</si>
  <si>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</si>
  <si>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</si>
  <si>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</si>
  <si>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</si>
  <si>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</si>
  <si>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</si>
  <si>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</si>
  <si>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</si>
  <si>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 xml:space="preserve">виконання  </t>
  </si>
  <si>
    <t>Соціальний  захист населення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</si>
  <si>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</si>
  <si>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</si>
  <si>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</si>
  <si>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</si>
  <si>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</si>
  <si>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</si>
  <si>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</si>
  <si>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</si>
  <si>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>З А Г А Л Ь Н И Й       Ф О Н Д</t>
  </si>
  <si>
    <t xml:space="preserve">  - Єдиний податок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</si>
  <si>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</si>
  <si>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</si>
  <si>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</si>
  <si>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</si>
  <si>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 xml:space="preserve"> -надання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</si>
  <si>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Інша діяльність</t>
  </si>
  <si>
    <t xml:space="preserve">Утримання та розвиток автомобільних доріг та дорожньої інфраструктури 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</si>
  <si>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</si>
  <si>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</si>
  <si>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</si>
  <si>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Сприяння розвитку малого та середнього підприємництва</t>
  </si>
  <si>
    <t>Будівництво освітніх закладів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</si>
  <si>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</si>
  <si>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</t>
  </si>
  <si>
    <t xml:space="preserve"> план періоду</t>
  </si>
  <si>
    <t>Місцеві податки і збори, з них</t>
  </si>
  <si>
    <t xml:space="preserve">    - Податок на  майно,в тому числі:</t>
  </si>
  <si>
    <t xml:space="preserve">                          ∙  транспортний податок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</si>
  <si>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</si>
  <si>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тис.грн</t>
  </si>
  <si>
    <t>Внутрішні податки на товари та послуги (акциз)</t>
  </si>
  <si>
    <t xml:space="preserve">        ∙ податок на нерухоме майно,     відмінне від земельної ділянки</t>
  </si>
  <si>
    <t xml:space="preserve">           ∙  плата за землю</t>
  </si>
  <si>
    <t>Усього доходів (без врахування міжбюджетних трансфертів)</t>
  </si>
  <si>
    <t>С П Е Ц І А Л Ь Н И Й    Ф О Н Д</t>
  </si>
  <si>
    <t>ВИДАТКИ</t>
  </si>
  <si>
    <t>РАЗОМ ДОХОДІВ ЗАГАЛЬНОГО ФОНДУ</t>
  </si>
  <si>
    <t>РАЗОМ  ДОХОДІВ СПЕЦІАЛЬНОГО ФОНДУ</t>
  </si>
  <si>
    <t>РАЗОМ ВИДАТКІВ ЗАГАЛЬНОГО ФОНДУ</t>
  </si>
  <si>
    <t>РАЗОМ ВИДАТКІВ СПЕЦІАЛЬНОГО ФОНДУ</t>
  </si>
  <si>
    <t>Освіта всього, в т.ч.</t>
  </si>
  <si>
    <t>Охорона здоров'я всього, в т.ч.</t>
  </si>
  <si>
    <t>Соціальний захист та соціальне забезпечення , в т.ч.</t>
  </si>
  <si>
    <t>заходи з питань дітей,сім'ї та молоді</t>
  </si>
  <si>
    <t xml:space="preserve">  - утримання та забезпечення діяльності центрів соціальних служб для  дітей та молоді</t>
  </si>
  <si>
    <t>Інші заходи громадського порядку та безпеки</t>
  </si>
  <si>
    <t xml:space="preserve"> -багатопрофільна стаціонарна медична допомога населенню</t>
  </si>
  <si>
    <t xml:space="preserve"> -первинна медична допомога населенню</t>
  </si>
  <si>
    <t>Будівництво об'єктів житлово -комунального господарства</t>
  </si>
  <si>
    <t>Резервний фонд</t>
  </si>
  <si>
    <t>Будівництво споруд, установ та закладів фізичної культури і спорту</t>
  </si>
  <si>
    <t xml:space="preserve">    -надання загальної середньої освіти</t>
  </si>
  <si>
    <t xml:space="preserve">    -надання дошкільної освіти</t>
  </si>
  <si>
    <t xml:space="preserve">     -надання загальної середньої освіти</t>
  </si>
  <si>
    <t xml:space="preserve">% вико нання 2022р до 2021р </t>
  </si>
  <si>
    <t xml:space="preserve">   -надання спеціалізованої освіти мистецькими школами</t>
  </si>
  <si>
    <t>Інші дотації та субвенції з місцевого бюджету</t>
  </si>
  <si>
    <t>Заходи за рахунок резервного фонду бюджету</t>
  </si>
  <si>
    <t xml:space="preserve">Інші заходи   </t>
  </si>
  <si>
    <t>Будівництво медичних установ та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</si>
  <si>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</si>
  <si>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Розроблення схем планування та забудови територій (містобудівної документації)</t>
  </si>
  <si>
    <t xml:space="preserve">             Виконання бюджету міської територіальної громади за І півріччя 2022 року</t>
  </si>
  <si>
    <r>
      <t xml:space="preserve">виконано в 1 півр  2021 р </t>
    </r>
    <r>
      <rPr>
        <b/>
        <sz val="10"/>
        <rFont val="Times New Roman"/>
        <family val="1"/>
      </rPr>
      <t xml:space="preserve"> </t>
    </r>
  </si>
  <si>
    <t>Заходи та роботи з мобілізаційної підготовки місцевого значення</t>
  </si>
  <si>
    <t>Внески до статутного капіталу суб'єктів господарювання</t>
  </si>
  <si>
    <t>Плата за встановлення земельного сервітуту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</si>
</sst>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  <numFmt numFmtId="197" formatCode="0.00000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#,##0.0_ ;[Red]\-#,##0.0\ "/>
    <numFmt numFmtId="204" formatCode="#,##0.000"/>
    <numFmt numFmtId="205" formatCode="#,##0.000000"/>
    <numFmt numFmtId="206" formatCode="#0.0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8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188" fontId="1" fillId="0" borderId="10" xfId="0" applyNumberFormat="1" applyFont="1" applyBorder="1" applyAlignment="1">
      <alignment horizontal="right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188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188" fontId="1" fillId="0" borderId="13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top"/>
    </xf>
    <xf numFmtId="0" fontId="1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188" fontId="3" fillId="0" borderId="12" xfId="0" applyNumberFormat="1" applyFont="1" applyFill="1" applyBorder="1" applyAlignment="1">
      <alignment/>
    </xf>
    <xf numFmtId="0" fontId="3" fillId="0" borderId="15" xfId="0" applyFont="1" applyBorder="1" applyAlignment="1">
      <alignment horizontal="justify" vertical="top"/>
    </xf>
    <xf numFmtId="0" fontId="3" fillId="0" borderId="12" xfId="0" applyFont="1" applyFill="1" applyBorder="1" applyAlignment="1">
      <alignment vertical="top" wrapText="1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horizontal="right"/>
    </xf>
    <xf numFmtId="188" fontId="3" fillId="0" borderId="18" xfId="0" applyNumberFormat="1" applyFont="1" applyFill="1" applyBorder="1" applyAlignment="1">
      <alignment horizontal="right"/>
    </xf>
    <xf numFmtId="188" fontId="3" fillId="0" borderId="19" xfId="0" applyNumberFormat="1" applyFont="1" applyFill="1" applyBorder="1" applyAlignment="1">
      <alignment/>
    </xf>
    <xf numFmtId="188" fontId="3" fillId="0" borderId="20" xfId="0" applyNumberFormat="1" applyFont="1" applyFill="1" applyBorder="1" applyAlignment="1">
      <alignment horizontal="right"/>
    </xf>
    <xf numFmtId="188" fontId="3" fillId="0" borderId="21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/>
    </xf>
    <xf numFmtId="188" fontId="3" fillId="0" borderId="17" xfId="0" applyNumberFormat="1" applyFont="1" applyFill="1" applyBorder="1" applyAlignment="1">
      <alignment horizontal="right"/>
    </xf>
    <xf numFmtId="188" fontId="3" fillId="0" borderId="17" xfId="0" applyNumberFormat="1" applyFont="1" applyBorder="1" applyAlignment="1">
      <alignment horizontal="right"/>
    </xf>
    <xf numFmtId="188" fontId="3" fillId="0" borderId="22" xfId="0" applyNumberFormat="1" applyFont="1" applyFill="1" applyBorder="1" applyAlignment="1">
      <alignment/>
    </xf>
    <xf numFmtId="188" fontId="3" fillId="0" borderId="23" xfId="0" applyNumberFormat="1" applyFont="1" applyBorder="1" applyAlignment="1">
      <alignment/>
    </xf>
    <xf numFmtId="188" fontId="3" fillId="0" borderId="22" xfId="0" applyNumberFormat="1" applyFont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88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88" fontId="3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188" fontId="3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 horizontal="justify" vertical="top"/>
    </xf>
    <xf numFmtId="0" fontId="3" fillId="0" borderId="25" xfId="0" applyFont="1" applyFill="1" applyBorder="1" applyAlignment="1">
      <alignment vertical="top" wrapText="1"/>
    </xf>
    <xf numFmtId="188" fontId="3" fillId="0" borderId="26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24" xfId="0" applyFont="1" applyBorder="1" applyAlignment="1">
      <alignment horizontal="left" vertical="top"/>
    </xf>
    <xf numFmtId="0" fontId="7" fillId="0" borderId="0" xfId="0" applyFont="1" applyAlignment="1">
      <alignment/>
    </xf>
    <xf numFmtId="188" fontId="0" fillId="0" borderId="0" xfId="0" applyNumberFormat="1" applyFill="1" applyAlignment="1">
      <alignment/>
    </xf>
    <xf numFmtId="188" fontId="3" fillId="0" borderId="11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8" fontId="0" fillId="0" borderId="0" xfId="0" applyNumberFormat="1" applyAlignment="1">
      <alignment/>
    </xf>
    <xf numFmtId="188" fontId="3" fillId="33" borderId="10" xfId="0" applyNumberFormat="1" applyFont="1" applyFill="1" applyBorder="1" applyAlignment="1">
      <alignment horizontal="right"/>
    </xf>
    <xf numFmtId="188" fontId="3" fillId="33" borderId="12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justify" vertical="top"/>
    </xf>
    <xf numFmtId="188" fontId="1" fillId="33" borderId="10" xfId="0" applyNumberFormat="1" applyFont="1" applyFill="1" applyBorder="1" applyAlignment="1">
      <alignment horizontal="right"/>
    </xf>
    <xf numFmtId="202" fontId="6" fillId="33" borderId="10" xfId="53" applyNumberFormat="1" applyFont="1" applyFill="1" applyBorder="1" applyAlignment="1">
      <alignment horizontal="right" vertical="center"/>
      <protection/>
    </xf>
    <xf numFmtId="0" fontId="3" fillId="33" borderId="27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188" fontId="3" fillId="33" borderId="10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188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73" zoomScaleSheetLayoutView="73" zoomScalePageLayoutView="0" workbookViewId="0" topLeftCell="A55">
      <selection activeCell="H58" sqref="H58"/>
    </sheetView>
  </sheetViews>
  <sheetFormatPr defaultColWidth="9.00390625" defaultRowHeight="12.75"/>
  <cols>
    <col min="1" max="1" width="64.50390625" style="0" customWidth="1"/>
    <col min="2" max="2" width="10.625" style="0" customWidth="1"/>
    <col min="3" max="3" width="11.00390625" style="0" customWidth="1"/>
    <col min="4" max="4" width="8.50390625" style="0" customWidth="1"/>
    <col min="5" max="5" width="10.125" style="0" customWidth="1"/>
    <col min="6" max="6" width="8.50390625" style="0" customWidth="1"/>
    <col min="7" max="7" width="13.125" style="0" customWidth="1"/>
    <col min="8" max="8" width="11.375" style="0" customWidth="1"/>
    <col min="9" max="9" width="11.875" style="0" customWidth="1"/>
  </cols>
  <sheetData>
    <row r="1" spans="1:7" ht="15">
      <c r="A1" s="78" t="s">
        <v>9</v>
      </c>
      <c r="B1" s="78"/>
      <c r="C1" s="78"/>
      <c r="D1" s="78"/>
      <c r="E1" s="78"/>
      <c r="F1" s="78"/>
      <c r="G1" s="4"/>
    </row>
    <row r="2" spans="1:7" ht="15">
      <c r="A2" s="78" t="s">
        <v>75</v>
      </c>
      <c r="B2" s="78"/>
      <c r="C2" s="78"/>
      <c r="D2" s="78"/>
      <c r="E2" s="78"/>
      <c r="F2" s="78"/>
      <c r="G2" s="4"/>
    </row>
    <row r="3" spans="1:7" ht="15">
      <c r="A3" s="3"/>
      <c r="B3" s="4"/>
      <c r="C3" s="4"/>
      <c r="D3" s="4"/>
      <c r="E3" s="4" t="s">
        <v>42</v>
      </c>
      <c r="F3" s="4"/>
      <c r="G3" s="1"/>
    </row>
    <row r="4" spans="1:7" ht="65.25" customHeight="1">
      <c r="A4" s="13" t="s">
        <v>10</v>
      </c>
      <c r="B4" s="14" t="s">
        <v>37</v>
      </c>
      <c r="C4" s="8" t="s">
        <v>11</v>
      </c>
      <c r="D4" s="8" t="s">
        <v>7</v>
      </c>
      <c r="E4" s="8" t="s">
        <v>76</v>
      </c>
      <c r="F4" s="7" t="s">
        <v>67</v>
      </c>
      <c r="G4" s="1"/>
    </row>
    <row r="5" spans="1:7" ht="18" thickBot="1">
      <c r="A5" s="79" t="s">
        <v>21</v>
      </c>
      <c r="B5" s="79"/>
      <c r="C5" s="79"/>
      <c r="D5" s="79"/>
      <c r="E5" s="79"/>
      <c r="F5" s="79"/>
      <c r="G5" s="12"/>
    </row>
    <row r="6" spans="1:6" ht="15">
      <c r="A6" s="59" t="s">
        <v>13</v>
      </c>
      <c r="B6" s="54">
        <v>51091.08</v>
      </c>
      <c r="C6" s="54">
        <v>52036.37011</v>
      </c>
      <c r="D6" s="54">
        <f aca="true" t="shared" si="0" ref="D6:D13">C6/B6*100</f>
        <v>101.8502057697743</v>
      </c>
      <c r="E6" s="54">
        <v>47145.41076</v>
      </c>
      <c r="F6" s="54">
        <f aca="true" t="shared" si="1" ref="F6:F16">C6/E6*100</f>
        <v>110.37420031166572</v>
      </c>
    </row>
    <row r="7" spans="1:6" ht="15">
      <c r="A7" s="60" t="s">
        <v>14</v>
      </c>
      <c r="B7" s="54">
        <v>0</v>
      </c>
      <c r="C7" s="54">
        <v>0</v>
      </c>
      <c r="D7" s="54"/>
      <c r="E7" s="54">
        <v>9.702</v>
      </c>
      <c r="F7" s="54">
        <f t="shared" si="1"/>
        <v>0</v>
      </c>
    </row>
    <row r="8" spans="1:6" ht="19.5" customHeight="1">
      <c r="A8" s="61" t="s">
        <v>43</v>
      </c>
      <c r="B8" s="55">
        <v>5680.2</v>
      </c>
      <c r="C8" s="54">
        <v>3188.61316</v>
      </c>
      <c r="D8" s="55">
        <f t="shared" si="0"/>
        <v>56.135579028907436</v>
      </c>
      <c r="E8" s="54">
        <v>4867.1709200000005</v>
      </c>
      <c r="F8" s="55">
        <f t="shared" si="1"/>
        <v>65.51266048409083</v>
      </c>
    </row>
    <row r="9" spans="1:6" ht="15">
      <c r="A9" s="60" t="s">
        <v>38</v>
      </c>
      <c r="B9" s="54">
        <f>B10+B14</f>
        <v>16723.605</v>
      </c>
      <c r="C9" s="54">
        <f>C10+C14</f>
        <v>17105.44825</v>
      </c>
      <c r="D9" s="55">
        <f t="shared" si="0"/>
        <v>102.28325920158963</v>
      </c>
      <c r="E9" s="54">
        <f>E10+E14</f>
        <v>18442.310989999998</v>
      </c>
      <c r="F9" s="54">
        <f t="shared" si="1"/>
        <v>92.75111052663148</v>
      </c>
    </row>
    <row r="10" spans="1:6" ht="15">
      <c r="A10" s="62" t="s">
        <v>39</v>
      </c>
      <c r="B10" s="54">
        <f>B11+B12+B13</f>
        <v>9532.205</v>
      </c>
      <c r="C10" s="54">
        <f>C11+C12+C13</f>
        <v>9925.71032</v>
      </c>
      <c r="D10" s="55">
        <f t="shared" si="0"/>
        <v>104.12816677778123</v>
      </c>
      <c r="E10" s="54">
        <f>E11+E12+E13</f>
        <v>12196.152479999999</v>
      </c>
      <c r="F10" s="54">
        <f t="shared" si="1"/>
        <v>81.38394740699405</v>
      </c>
    </row>
    <row r="11" spans="1:6" ht="31.5" customHeight="1">
      <c r="A11" s="60" t="s">
        <v>44</v>
      </c>
      <c r="B11" s="54">
        <v>3310</v>
      </c>
      <c r="C11" s="54">
        <v>3388.58198</v>
      </c>
      <c r="D11" s="54">
        <f t="shared" si="0"/>
        <v>102.37407794561932</v>
      </c>
      <c r="E11" s="54">
        <v>3415.2413699999997</v>
      </c>
      <c r="F11" s="54">
        <f t="shared" si="1"/>
        <v>99.21939953544192</v>
      </c>
    </row>
    <row r="12" spans="1:6" ht="14.25" customHeight="1">
      <c r="A12" s="61" t="s">
        <v>45</v>
      </c>
      <c r="B12" s="55">
        <v>6186.804999999999</v>
      </c>
      <c r="C12" s="54">
        <v>6501.711670000001</v>
      </c>
      <c r="D12" s="55">
        <f t="shared" si="0"/>
        <v>105.0899724494307</v>
      </c>
      <c r="E12" s="54">
        <v>8714.244349999999</v>
      </c>
      <c r="F12" s="55">
        <f t="shared" si="1"/>
        <v>74.61016020281784</v>
      </c>
    </row>
    <row r="13" spans="1:6" ht="15">
      <c r="A13" s="60" t="s">
        <v>40</v>
      </c>
      <c r="B13" s="54">
        <v>35.4</v>
      </c>
      <c r="C13" s="54">
        <v>35.41667</v>
      </c>
      <c r="D13" s="55">
        <f t="shared" si="0"/>
        <v>100.04709039548023</v>
      </c>
      <c r="E13" s="54">
        <v>66.66676</v>
      </c>
      <c r="F13" s="54">
        <f t="shared" si="1"/>
        <v>53.124930625097136</v>
      </c>
    </row>
    <row r="14" spans="1:6" ht="15">
      <c r="A14" s="60" t="s">
        <v>22</v>
      </c>
      <c r="B14" s="54">
        <v>7191.4</v>
      </c>
      <c r="C14" s="54">
        <v>7179.73793</v>
      </c>
      <c r="D14" s="54">
        <f aca="true" t="shared" si="2" ref="D14:D26">C14/B14*100</f>
        <v>99.83783310621021</v>
      </c>
      <c r="E14" s="54">
        <v>6246.15851</v>
      </c>
      <c r="F14" s="54">
        <f t="shared" si="1"/>
        <v>114.9464573866538</v>
      </c>
    </row>
    <row r="15" spans="1:6" ht="48" customHeight="1">
      <c r="A15" s="63" t="s">
        <v>31</v>
      </c>
      <c r="B15" s="54">
        <v>5.47</v>
      </c>
      <c r="C15" s="54">
        <v>5.47</v>
      </c>
      <c r="D15" s="54">
        <f t="shared" si="2"/>
        <v>100</v>
      </c>
      <c r="E15" s="54">
        <v>2.956</v>
      </c>
      <c r="F15" s="54">
        <f t="shared" si="1"/>
        <v>185.04736129905277</v>
      </c>
    </row>
    <row r="16" spans="1:6" ht="30.75">
      <c r="A16" s="63" t="s">
        <v>30</v>
      </c>
      <c r="B16" s="54">
        <v>445.4</v>
      </c>
      <c r="C16" s="54">
        <v>445.50411</v>
      </c>
      <c r="D16" s="54">
        <f t="shared" si="2"/>
        <v>100.02337449483612</v>
      </c>
      <c r="E16" s="54">
        <v>504.83288</v>
      </c>
      <c r="F16" s="54">
        <f t="shared" si="1"/>
        <v>88.24783956227257</v>
      </c>
    </row>
    <row r="17" spans="1:6" ht="15">
      <c r="A17" s="62" t="s">
        <v>36</v>
      </c>
      <c r="B17" s="54">
        <v>26.3</v>
      </c>
      <c r="C17" s="54">
        <v>12.698</v>
      </c>
      <c r="D17" s="54">
        <f t="shared" si="2"/>
        <v>48.28136882129277</v>
      </c>
      <c r="E17" s="54">
        <v>23.71922</v>
      </c>
      <c r="F17" s="54">
        <f aca="true" t="shared" si="3" ref="F17:F24">C17/E17*100</f>
        <v>53.534644056592086</v>
      </c>
    </row>
    <row r="18" spans="1:6" ht="47.25" customHeight="1">
      <c r="A18" s="62" t="s">
        <v>35</v>
      </c>
      <c r="B18" s="54">
        <v>6.8</v>
      </c>
      <c r="C18" s="54">
        <v>6.8</v>
      </c>
      <c r="D18" s="54">
        <f t="shared" si="2"/>
        <v>100</v>
      </c>
      <c r="E18" s="54">
        <v>52</v>
      </c>
      <c r="F18" s="54">
        <f t="shared" si="3"/>
        <v>13.076923076923078</v>
      </c>
    </row>
    <row r="19" spans="1:6" ht="18.75" customHeight="1">
      <c r="A19" s="56" t="s">
        <v>79</v>
      </c>
      <c r="B19" s="54">
        <v>3.45</v>
      </c>
      <c r="C19" s="54">
        <v>3.47537</v>
      </c>
      <c r="D19" s="54">
        <f t="shared" si="2"/>
        <v>100.73536231884057</v>
      </c>
      <c r="E19" s="54">
        <v>6.318899999999999</v>
      </c>
      <c r="F19" s="54"/>
    </row>
    <row r="20" spans="1:6" ht="17.25" customHeight="1">
      <c r="A20" s="63" t="s">
        <v>15</v>
      </c>
      <c r="B20" s="54">
        <v>1094.98</v>
      </c>
      <c r="C20" s="54">
        <v>1053.0496</v>
      </c>
      <c r="D20" s="54">
        <f t="shared" si="2"/>
        <v>96.170669783923</v>
      </c>
      <c r="E20" s="54">
        <v>407.00638</v>
      </c>
      <c r="F20" s="54">
        <f t="shared" si="3"/>
        <v>258.73048967930185</v>
      </c>
    </row>
    <row r="21" spans="1:6" ht="48" customHeight="1">
      <c r="A21" s="63" t="s">
        <v>41</v>
      </c>
      <c r="B21" s="54">
        <v>101.181</v>
      </c>
      <c r="C21" s="54">
        <v>99.39652</v>
      </c>
      <c r="D21" s="54">
        <f t="shared" si="2"/>
        <v>98.23634872159792</v>
      </c>
      <c r="E21" s="54">
        <v>98.50399</v>
      </c>
      <c r="F21" s="54">
        <f t="shared" si="3"/>
        <v>100.90608512406452</v>
      </c>
    </row>
    <row r="22" spans="1:6" ht="15">
      <c r="A22" s="63" t="s">
        <v>16</v>
      </c>
      <c r="B22" s="54">
        <v>101.274</v>
      </c>
      <c r="C22" s="54">
        <v>63.52395</v>
      </c>
      <c r="D22" s="54">
        <f t="shared" si="2"/>
        <v>62.72483559452574</v>
      </c>
      <c r="E22" s="54">
        <v>171.88777</v>
      </c>
      <c r="F22" s="54">
        <f>C22/E22*100</f>
        <v>36.956643279507325</v>
      </c>
    </row>
    <row r="23" spans="1:6" ht="18">
      <c r="A23" s="55" t="s">
        <v>17</v>
      </c>
      <c r="B23" s="55">
        <v>338</v>
      </c>
      <c r="C23" s="58">
        <v>336.08823</v>
      </c>
      <c r="D23" s="55">
        <f t="shared" si="2"/>
        <v>99.4343875739645</v>
      </c>
      <c r="E23" s="58">
        <v>128.94069</v>
      </c>
      <c r="F23" s="55">
        <f>C23/E23*100</f>
        <v>260.6533515525627</v>
      </c>
    </row>
    <row r="24" spans="1:6" ht="15">
      <c r="A24" s="14" t="s">
        <v>46</v>
      </c>
      <c r="B24" s="57">
        <f>B6+B7+B8+B9+B15+B16+B17+B18+B20+B21+B22+B23+B19</f>
        <v>75617.73999999999</v>
      </c>
      <c r="C24" s="57">
        <f>C6+C7+C8+C9+C15+C16+C17+C18+C20+C21+C22+C23+C19</f>
        <v>74356.4373</v>
      </c>
      <c r="D24" s="55">
        <f t="shared" si="2"/>
        <v>98.33200159116103</v>
      </c>
      <c r="E24" s="57">
        <f>E6+E7+E8+E9+E15+E16+E17+E18+E20+E21+E22+E23+E19</f>
        <v>71860.7605</v>
      </c>
      <c r="F24" s="57">
        <f t="shared" si="3"/>
        <v>103.47293402217753</v>
      </c>
    </row>
    <row r="25" spans="1:6" ht="18.75" customHeight="1">
      <c r="A25" s="14" t="s">
        <v>32</v>
      </c>
      <c r="B25" s="57">
        <v>47852.236</v>
      </c>
      <c r="C25" s="57">
        <v>47651.788</v>
      </c>
      <c r="D25" s="57">
        <f t="shared" si="2"/>
        <v>99.58111048353102</v>
      </c>
      <c r="E25" s="57">
        <v>56842.682</v>
      </c>
      <c r="F25" s="57">
        <f>C25/E25*100</f>
        <v>83.83099868510779</v>
      </c>
    </row>
    <row r="26" spans="1:6" ht="18.75" customHeight="1">
      <c r="A26" s="64" t="s">
        <v>49</v>
      </c>
      <c r="B26" s="57">
        <f>B24+B25</f>
        <v>123469.976</v>
      </c>
      <c r="C26" s="57">
        <f>C24+C25</f>
        <v>122008.2253</v>
      </c>
      <c r="D26" s="57">
        <f t="shared" si="2"/>
        <v>98.8161083792549</v>
      </c>
      <c r="E26" s="57">
        <f>E24+E25</f>
        <v>128703.4425</v>
      </c>
      <c r="F26" s="57">
        <f>C26/E26*100</f>
        <v>94.79795017914925</v>
      </c>
    </row>
    <row r="27" spans="1:6" ht="15">
      <c r="A27" s="71" t="s">
        <v>47</v>
      </c>
      <c r="B27" s="72"/>
      <c r="C27" s="72"/>
      <c r="D27" s="72"/>
      <c r="E27" s="72"/>
      <c r="F27" s="73"/>
    </row>
    <row r="28" spans="1:6" ht="15">
      <c r="A28" s="65" t="s">
        <v>6</v>
      </c>
      <c r="B28" s="66">
        <v>9.85</v>
      </c>
      <c r="C28" s="66">
        <v>10.50174</v>
      </c>
      <c r="D28" s="66">
        <f>C28/B28*100</f>
        <v>106.61664974619289</v>
      </c>
      <c r="E28" s="66">
        <v>10.5115</v>
      </c>
      <c r="F28" s="66">
        <f>C28/E28*100</f>
        <v>99.90714931265757</v>
      </c>
    </row>
    <row r="29" spans="1:6" ht="48" customHeight="1">
      <c r="A29" s="67" t="s">
        <v>19</v>
      </c>
      <c r="B29" s="55">
        <v>0</v>
      </c>
      <c r="C29" s="55">
        <v>22.661</v>
      </c>
      <c r="D29" s="66"/>
      <c r="E29" s="55">
        <v>4.33967</v>
      </c>
      <c r="F29" s="66"/>
    </row>
    <row r="30" spans="1:6" ht="30.75">
      <c r="A30" s="14" t="s">
        <v>8</v>
      </c>
      <c r="B30" s="57">
        <f>B28+B29</f>
        <v>9.85</v>
      </c>
      <c r="C30" s="57">
        <f>C28+C29</f>
        <v>33.16274</v>
      </c>
      <c r="D30" s="57">
        <f>C30/B30*100</f>
        <v>336.6775634517766</v>
      </c>
      <c r="E30" s="57">
        <f>E28+E29</f>
        <v>14.85117</v>
      </c>
      <c r="F30" s="57">
        <f>F28+F29</f>
        <v>99.90714931265757</v>
      </c>
    </row>
    <row r="31" spans="1:6" ht="15">
      <c r="A31" s="68" t="s">
        <v>5</v>
      </c>
      <c r="B31" s="57">
        <v>5192.27102</v>
      </c>
      <c r="C31" s="57">
        <v>1792.69672</v>
      </c>
      <c r="D31" s="69">
        <f>C31/B31*100</f>
        <v>34.52625475624729</v>
      </c>
      <c r="E31" s="57">
        <v>2393.8361</v>
      </c>
      <c r="F31" s="69">
        <f>C31/E31*100</f>
        <v>74.88803097254653</v>
      </c>
    </row>
    <row r="32" spans="1:6" ht="23.25" customHeight="1">
      <c r="A32" s="70" t="s">
        <v>50</v>
      </c>
      <c r="B32" s="57">
        <f>B30+B31</f>
        <v>5202.1210200000005</v>
      </c>
      <c r="C32" s="57">
        <f>C30+C31</f>
        <v>1825.85946</v>
      </c>
      <c r="D32" s="57">
        <f>C32/B32*100</f>
        <v>35.09836570468712</v>
      </c>
      <c r="E32" s="57">
        <f>E30+E31</f>
        <v>2408.68727</v>
      </c>
      <c r="F32" s="57">
        <f>C32/E32*100</f>
        <v>75.80309335881532</v>
      </c>
    </row>
    <row r="34" spans="1:6" ht="59.25" customHeight="1">
      <c r="A34" s="13" t="s">
        <v>48</v>
      </c>
      <c r="B34" s="14" t="s">
        <v>37</v>
      </c>
      <c r="C34" s="14" t="s">
        <v>11</v>
      </c>
      <c r="D34" s="8" t="s">
        <v>7</v>
      </c>
      <c r="E34" s="8" t="s">
        <v>76</v>
      </c>
      <c r="F34" s="7" t="s">
        <v>67</v>
      </c>
    </row>
    <row r="35" spans="1:6" s="45" customFormat="1" ht="18" thickBot="1">
      <c r="A35" s="74" t="s">
        <v>21</v>
      </c>
      <c r="B35" s="74"/>
      <c r="C35" s="74"/>
      <c r="D35" s="74"/>
      <c r="E35" s="74"/>
      <c r="F35" s="74"/>
    </row>
    <row r="36" spans="1:6" ht="15">
      <c r="A36" s="20" t="s">
        <v>23</v>
      </c>
      <c r="B36" s="28">
        <v>16822.466</v>
      </c>
      <c r="C36" s="28">
        <v>13487.98566</v>
      </c>
      <c r="D36" s="22">
        <f aca="true" t="shared" si="4" ref="D36:D43">C36/B36*100</f>
        <v>80.17840939610161</v>
      </c>
      <c r="E36" s="49">
        <v>15255.7</v>
      </c>
      <c r="F36" s="23">
        <f aca="true" t="shared" si="5" ref="F36:F42">C36/E36*100</f>
        <v>88.41276152520041</v>
      </c>
    </row>
    <row r="37" spans="1:6" ht="15">
      <c r="A37" s="18" t="s">
        <v>53</v>
      </c>
      <c r="B37" s="28">
        <v>89191.731</v>
      </c>
      <c r="C37" s="28">
        <v>68655.2138</v>
      </c>
      <c r="D37" s="24">
        <f t="shared" si="4"/>
        <v>76.97486418331762</v>
      </c>
      <c r="E37" s="50">
        <v>69206.3</v>
      </c>
      <c r="F37" s="25">
        <f t="shared" si="5"/>
        <v>99.20370515401054</v>
      </c>
    </row>
    <row r="38" spans="1:6" ht="15">
      <c r="A38" s="18" t="s">
        <v>65</v>
      </c>
      <c r="B38" s="28">
        <v>22081.532</v>
      </c>
      <c r="C38" s="28">
        <v>16628.98836</v>
      </c>
      <c r="D38" s="24">
        <f t="shared" si="4"/>
        <v>75.30722216194057</v>
      </c>
      <c r="E38" s="51">
        <v>17716.7</v>
      </c>
      <c r="F38" s="25">
        <f t="shared" si="5"/>
        <v>93.8605291053074</v>
      </c>
    </row>
    <row r="39" spans="1:6" ht="15">
      <c r="A39" s="18" t="s">
        <v>66</v>
      </c>
      <c r="B39" s="28">
        <v>56441.397</v>
      </c>
      <c r="C39" s="28">
        <v>44167.14961</v>
      </c>
      <c r="D39" s="24">
        <f t="shared" si="4"/>
        <v>78.25311200217104</v>
      </c>
      <c r="E39" s="50">
        <f>10782.1+32087.6+11.5</f>
        <v>42881.2</v>
      </c>
      <c r="F39" s="25">
        <f t="shared" si="5"/>
        <v>102.99886572670542</v>
      </c>
    </row>
    <row r="40" spans="1:6" ht="15">
      <c r="A40" s="18" t="s">
        <v>68</v>
      </c>
      <c r="B40" s="28">
        <v>4540.924</v>
      </c>
      <c r="C40" s="28">
        <v>3162.93149</v>
      </c>
      <c r="D40" s="24">
        <f t="shared" si="4"/>
        <v>69.65391823338157</v>
      </c>
      <c r="E40" s="51">
        <v>3865.7</v>
      </c>
      <c r="F40" s="25">
        <f t="shared" si="5"/>
        <v>81.82040742944356</v>
      </c>
    </row>
    <row r="41" spans="1:6" ht="15">
      <c r="A41" s="18" t="s">
        <v>54</v>
      </c>
      <c r="B41" s="28">
        <v>10792.03098</v>
      </c>
      <c r="C41" s="28">
        <v>4545.96766</v>
      </c>
      <c r="D41" s="24">
        <f t="shared" si="4"/>
        <v>42.12337481633138</v>
      </c>
      <c r="E41" s="51">
        <v>5614.5</v>
      </c>
      <c r="F41" s="25">
        <f t="shared" si="5"/>
        <v>80.96834375278299</v>
      </c>
    </row>
    <row r="42" spans="1:6" ht="18" customHeight="1">
      <c r="A42" s="46" t="s">
        <v>59</v>
      </c>
      <c r="B42" s="28">
        <v>7778.021</v>
      </c>
      <c r="C42" s="28">
        <v>3544.94032</v>
      </c>
      <c r="D42" s="24">
        <f t="shared" si="4"/>
        <v>45.57637887580916</v>
      </c>
      <c r="E42" s="51">
        <v>2543.1</v>
      </c>
      <c r="F42" s="25">
        <f t="shared" si="5"/>
        <v>139.39445243993552</v>
      </c>
    </row>
    <row r="43" spans="1:6" ht="15">
      <c r="A43" s="42" t="s">
        <v>60</v>
      </c>
      <c r="B43" s="28">
        <v>3014.00998</v>
      </c>
      <c r="C43" s="28">
        <v>1001.02734</v>
      </c>
      <c r="D43" s="24">
        <f t="shared" si="4"/>
        <v>33.21247595868943</v>
      </c>
      <c r="E43" s="50">
        <v>1400.4</v>
      </c>
      <c r="F43" s="25">
        <f>C43/E43*100</f>
        <v>71.481529562982</v>
      </c>
    </row>
    <row r="44" spans="1:6" ht="21" customHeight="1">
      <c r="A44" s="26" t="s">
        <v>55</v>
      </c>
      <c r="B44" s="38">
        <v>5488.985</v>
      </c>
      <c r="C44" s="28">
        <v>3948.7333</v>
      </c>
      <c r="D44" s="27">
        <f aca="true" t="shared" si="6" ref="D44:D49">C44/B44*100</f>
        <v>71.93922555809499</v>
      </c>
      <c r="E44" s="50">
        <v>4629.1</v>
      </c>
      <c r="F44" s="29">
        <f aca="true" t="shared" si="7" ref="F44:F49">C44/E44*100</f>
        <v>85.30239787431681</v>
      </c>
    </row>
    <row r="45" spans="1:6" ht="15">
      <c r="A45" s="19" t="s">
        <v>56</v>
      </c>
      <c r="B45" s="33">
        <v>306.474</v>
      </c>
      <c r="C45" s="33">
        <v>1.64</v>
      </c>
      <c r="D45" s="17">
        <f t="shared" si="6"/>
        <v>0.5351188029000828</v>
      </c>
      <c r="E45" s="52">
        <f>19.9+9.1+44.6+94.5</f>
        <v>168.1</v>
      </c>
      <c r="F45" s="30">
        <f t="shared" si="7"/>
        <v>0.975609756097561</v>
      </c>
    </row>
    <row r="46" spans="1:6" ht="29.25" customHeight="1">
      <c r="A46" s="32" t="s">
        <v>25</v>
      </c>
      <c r="B46" s="38">
        <v>1218.38</v>
      </c>
      <c r="C46" s="28">
        <v>845.504</v>
      </c>
      <c r="D46" s="28">
        <f t="shared" si="6"/>
        <v>69.39575501895959</v>
      </c>
      <c r="E46" s="51">
        <v>1085.4</v>
      </c>
      <c r="F46" s="31">
        <f t="shared" si="7"/>
        <v>77.89791781831582</v>
      </c>
    </row>
    <row r="47" spans="1:6" ht="30.75">
      <c r="A47" s="32" t="s">
        <v>26</v>
      </c>
      <c r="B47" s="38">
        <v>55.7</v>
      </c>
      <c r="C47" s="28">
        <v>5.67805</v>
      </c>
      <c r="D47" s="28">
        <f t="shared" si="6"/>
        <v>10.193985637342907</v>
      </c>
      <c r="E47" s="51">
        <v>23.7</v>
      </c>
      <c r="F47" s="31">
        <f t="shared" si="7"/>
        <v>23.95801687763713</v>
      </c>
    </row>
    <row r="48" spans="1:6" ht="46.5" customHeight="1">
      <c r="A48" s="19" t="s">
        <v>27</v>
      </c>
      <c r="B48" s="33">
        <v>2406.513</v>
      </c>
      <c r="C48" s="33">
        <v>2134.22246</v>
      </c>
      <c r="D48" s="33">
        <f t="shared" si="6"/>
        <v>88.68526619220424</v>
      </c>
      <c r="E48" s="41">
        <v>1963.7</v>
      </c>
      <c r="F48" s="30">
        <f t="shared" si="7"/>
        <v>108.68373274940164</v>
      </c>
    </row>
    <row r="49" spans="1:6" ht="31.5" customHeight="1">
      <c r="A49" s="43" t="s">
        <v>57</v>
      </c>
      <c r="B49" s="44">
        <v>625.849</v>
      </c>
      <c r="C49" s="44">
        <v>506.44585</v>
      </c>
      <c r="D49" s="33">
        <f t="shared" si="6"/>
        <v>80.92141235345906</v>
      </c>
      <c r="E49" s="41">
        <v>470.2</v>
      </c>
      <c r="F49" s="30">
        <f t="shared" si="7"/>
        <v>107.70860272224584</v>
      </c>
    </row>
    <row r="50" spans="1:6" ht="15">
      <c r="A50" s="18" t="s">
        <v>1</v>
      </c>
      <c r="B50" s="28">
        <f>B44-SUM(B45:B49)</f>
        <v>876.0689999999995</v>
      </c>
      <c r="C50" s="28">
        <f>C44-SUM(C45:C49)</f>
        <v>455.2429400000001</v>
      </c>
      <c r="D50" s="28">
        <f aca="true" t="shared" si="8" ref="D50:D61">C50/B50*100</f>
        <v>51.96427906934276</v>
      </c>
      <c r="E50" s="50">
        <f>173.911+4.409</f>
        <v>178.32</v>
      </c>
      <c r="F50" s="30">
        <f aca="true" t="shared" si="9" ref="F50:F61">C50/E50*100</f>
        <v>255.29550246747425</v>
      </c>
    </row>
    <row r="51" spans="1:6" ht="15">
      <c r="A51" s="34" t="s">
        <v>3</v>
      </c>
      <c r="B51" s="28">
        <v>847.03</v>
      </c>
      <c r="C51" s="28">
        <v>575.12864</v>
      </c>
      <c r="D51" s="28">
        <f t="shared" si="8"/>
        <v>67.89944157822038</v>
      </c>
      <c r="E51" s="50">
        <v>598.7</v>
      </c>
      <c r="F51" s="30">
        <f t="shared" si="9"/>
        <v>96.06290963754802</v>
      </c>
    </row>
    <row r="52" spans="1:6" ht="15">
      <c r="A52" s="35" t="s">
        <v>4</v>
      </c>
      <c r="B52" s="28">
        <v>2624.681</v>
      </c>
      <c r="C52" s="28">
        <v>2011.31123</v>
      </c>
      <c r="D52" s="28">
        <f t="shared" si="8"/>
        <v>76.63069264417275</v>
      </c>
      <c r="E52" s="50">
        <v>2024.7</v>
      </c>
      <c r="F52" s="30">
        <f t="shared" si="9"/>
        <v>99.3387282066479</v>
      </c>
    </row>
    <row r="53" spans="1:6" ht="15">
      <c r="A53" s="18" t="s">
        <v>2</v>
      </c>
      <c r="B53" s="28">
        <v>5885.9061</v>
      </c>
      <c r="C53" s="28">
        <v>2975.87</v>
      </c>
      <c r="D53" s="28">
        <f t="shared" si="8"/>
        <v>50.5592503421011</v>
      </c>
      <c r="E53" s="50">
        <v>4479.1</v>
      </c>
      <c r="F53" s="30">
        <f t="shared" si="9"/>
        <v>66.43901676676117</v>
      </c>
    </row>
    <row r="54" spans="1:6" ht="30.75">
      <c r="A54" s="36" t="s">
        <v>29</v>
      </c>
      <c r="B54" s="38">
        <v>5101.76601</v>
      </c>
      <c r="C54" s="38">
        <v>270.09376</v>
      </c>
      <c r="D54" s="37">
        <f t="shared" si="8"/>
        <v>5.294122848256617</v>
      </c>
      <c r="E54" s="50">
        <v>3315.8</v>
      </c>
      <c r="F54" s="37">
        <f t="shared" si="9"/>
        <v>8.145658966162012</v>
      </c>
    </row>
    <row r="55" spans="1:6" ht="17.25" customHeight="1">
      <c r="A55" s="16" t="s">
        <v>33</v>
      </c>
      <c r="B55" s="28">
        <v>2.2</v>
      </c>
      <c r="C55" s="38">
        <v>0</v>
      </c>
      <c r="D55" s="37">
        <f t="shared" si="8"/>
        <v>0</v>
      </c>
      <c r="E55" s="50">
        <v>0.6</v>
      </c>
      <c r="F55" s="37">
        <f t="shared" si="9"/>
        <v>0</v>
      </c>
    </row>
    <row r="56" spans="1:6" ht="17.25" customHeight="1">
      <c r="A56" s="16" t="s">
        <v>58</v>
      </c>
      <c r="B56" s="28">
        <v>552.853</v>
      </c>
      <c r="C56" s="38">
        <v>357.23346</v>
      </c>
      <c r="D56" s="37">
        <f t="shared" si="8"/>
        <v>64.61635552307756</v>
      </c>
      <c r="E56" s="50">
        <v>348.273</v>
      </c>
      <c r="F56" s="30">
        <f t="shared" si="9"/>
        <v>102.5728264895642</v>
      </c>
    </row>
    <row r="57" spans="1:6" ht="15">
      <c r="A57" s="16" t="s">
        <v>71</v>
      </c>
      <c r="B57" s="28">
        <v>42.144</v>
      </c>
      <c r="C57" s="38">
        <v>0</v>
      </c>
      <c r="D57" s="37">
        <f t="shared" si="8"/>
        <v>0</v>
      </c>
      <c r="E57" s="51">
        <v>40</v>
      </c>
      <c r="F57" s="30">
        <f t="shared" si="9"/>
        <v>0</v>
      </c>
    </row>
    <row r="58" spans="1:6" ht="20.25" customHeight="1">
      <c r="A58" s="16" t="s">
        <v>77</v>
      </c>
      <c r="B58" s="28"/>
      <c r="C58" s="28"/>
      <c r="D58" s="37"/>
      <c r="E58" s="51">
        <v>220.2</v>
      </c>
      <c r="F58" s="30">
        <f t="shared" si="9"/>
        <v>0</v>
      </c>
    </row>
    <row r="59" spans="1:6" ht="18" customHeight="1">
      <c r="A59" s="16" t="s">
        <v>70</v>
      </c>
      <c r="B59" s="28">
        <f>5100-B60</f>
        <v>2706.46889</v>
      </c>
      <c r="C59" s="28">
        <v>1888.65889</v>
      </c>
      <c r="D59" s="37">
        <f t="shared" si="8"/>
        <v>69.78313687544363</v>
      </c>
      <c r="E59" s="21">
        <v>0</v>
      </c>
      <c r="F59" s="30"/>
    </row>
    <row r="60" spans="1:6" ht="17.25" customHeight="1">
      <c r="A60" s="16" t="s">
        <v>62</v>
      </c>
      <c r="B60" s="28">
        <v>2393.53111</v>
      </c>
      <c r="C60" s="28">
        <v>0</v>
      </c>
      <c r="D60" s="37">
        <f t="shared" si="8"/>
        <v>0</v>
      </c>
      <c r="E60" s="28">
        <v>0</v>
      </c>
      <c r="F60" s="30"/>
    </row>
    <row r="61" spans="1:6" ht="15">
      <c r="A61" s="36" t="s">
        <v>69</v>
      </c>
      <c r="B61" s="28">
        <v>99.993</v>
      </c>
      <c r="C61" s="28">
        <v>50</v>
      </c>
      <c r="D61" s="37">
        <f t="shared" si="8"/>
        <v>50.00350024501715</v>
      </c>
      <c r="E61" s="50">
        <v>120.255</v>
      </c>
      <c r="F61" s="44">
        <f t="shared" si="9"/>
        <v>41.57831275206853</v>
      </c>
    </row>
    <row r="62" spans="1:9" ht="22.5" customHeight="1">
      <c r="A62" s="10" t="s">
        <v>51</v>
      </c>
      <c r="B62" s="9">
        <f>B36+B37+B41+B44+B51+B52+B53+B54+B55+B57+B59+B61+B60+B56+B58</f>
        <v>142551.78608999998</v>
      </c>
      <c r="C62" s="9">
        <f>C36+C37+C41+C44+C51+C52+C53+C54+C55+C57+C59+C61+C60+C56+C58</f>
        <v>98766.1964</v>
      </c>
      <c r="D62" s="11">
        <f>C62/B62*100</f>
        <v>69.28443277283388</v>
      </c>
      <c r="E62" s="9">
        <f>E36+E37+E41+E44+E51+E52+E53+E54+E55+E57+E59+E61+E60+E56+E58</f>
        <v>105853.22800000002</v>
      </c>
      <c r="F62" s="9">
        <f>C62/E62*100</f>
        <v>93.30485075051276</v>
      </c>
      <c r="I62" s="53"/>
    </row>
    <row r="63" spans="1:9" s="45" customFormat="1" ht="20.25" customHeight="1">
      <c r="A63" s="75" t="s">
        <v>47</v>
      </c>
      <c r="B63" s="76"/>
      <c r="C63" s="76"/>
      <c r="D63" s="76"/>
      <c r="E63" s="76"/>
      <c r="F63" s="77"/>
      <c r="G63" s="48"/>
      <c r="H63" s="48"/>
      <c r="I63" s="48"/>
    </row>
    <row r="64" spans="1:8" ht="15">
      <c r="A64" s="26" t="s">
        <v>23</v>
      </c>
      <c r="B64" s="38">
        <v>49.5</v>
      </c>
      <c r="C64" s="38">
        <v>0</v>
      </c>
      <c r="D64" s="38">
        <f>C64/B64*100</f>
        <v>0</v>
      </c>
      <c r="E64" s="49">
        <v>642.2</v>
      </c>
      <c r="F64" s="39">
        <f aca="true" t="shared" si="10" ref="F64:F76">C64/E64*100</f>
        <v>0</v>
      </c>
      <c r="G64" s="53"/>
      <c r="H64" s="53"/>
    </row>
    <row r="65" spans="1:6" ht="15">
      <c r="A65" s="40" t="s">
        <v>0</v>
      </c>
      <c r="B65" s="37">
        <v>1583.924</v>
      </c>
      <c r="C65" s="41">
        <v>0</v>
      </c>
      <c r="D65" s="38">
        <f>C65/B65*100</f>
        <v>0</v>
      </c>
      <c r="E65" s="41">
        <v>276</v>
      </c>
      <c r="F65" s="39">
        <f t="shared" si="10"/>
        <v>0</v>
      </c>
    </row>
    <row r="66" spans="1:6" ht="15">
      <c r="A66" s="18" t="s">
        <v>64</v>
      </c>
      <c r="B66" s="37">
        <v>1300</v>
      </c>
      <c r="C66" s="41">
        <v>0</v>
      </c>
      <c r="D66" s="38">
        <f aca="true" t="shared" si="11" ref="D66:D76">C66/B66*100</f>
        <v>0</v>
      </c>
      <c r="E66" s="41">
        <v>276</v>
      </c>
      <c r="F66" s="39">
        <f t="shared" si="10"/>
        <v>0</v>
      </c>
    </row>
    <row r="67" spans="1:6" ht="15">
      <c r="A67" s="40" t="s">
        <v>24</v>
      </c>
      <c r="B67" s="37">
        <v>40.95</v>
      </c>
      <c r="C67" s="41">
        <v>34.988</v>
      </c>
      <c r="D67" s="38">
        <f t="shared" si="11"/>
        <v>85.44078144078144</v>
      </c>
      <c r="E67" s="41">
        <v>0</v>
      </c>
      <c r="F67" s="39"/>
    </row>
    <row r="68" spans="1:6" ht="15">
      <c r="A68" s="26" t="s">
        <v>12</v>
      </c>
      <c r="B68" s="37">
        <v>0</v>
      </c>
      <c r="C68" s="37">
        <v>0</v>
      </c>
      <c r="D68" s="38"/>
      <c r="E68" s="41">
        <v>49.5</v>
      </c>
      <c r="F68" s="39">
        <f>C68/E68*100</f>
        <v>0</v>
      </c>
    </row>
    <row r="69" spans="1:6" ht="15">
      <c r="A69" s="40" t="s">
        <v>3</v>
      </c>
      <c r="B69" s="37">
        <v>3</v>
      </c>
      <c r="C69" s="37">
        <v>0</v>
      </c>
      <c r="D69" s="38">
        <f t="shared" si="11"/>
        <v>0</v>
      </c>
      <c r="E69" s="41">
        <v>5</v>
      </c>
      <c r="F69" s="39">
        <f>C69/E69*100</f>
        <v>0</v>
      </c>
    </row>
    <row r="70" spans="1:6" ht="15">
      <c r="A70" s="26" t="s">
        <v>72</v>
      </c>
      <c r="B70" s="37">
        <v>1881.14954</v>
      </c>
      <c r="C70" s="37">
        <v>0</v>
      </c>
      <c r="D70" s="38">
        <f t="shared" si="11"/>
        <v>0</v>
      </c>
      <c r="E70" s="41">
        <v>0</v>
      </c>
      <c r="F70" s="39"/>
    </row>
    <row r="71" spans="1:6" ht="15">
      <c r="A71" s="26" t="s">
        <v>34</v>
      </c>
      <c r="B71" s="38">
        <v>1209.71514</v>
      </c>
      <c r="C71" s="37">
        <v>0</v>
      </c>
      <c r="D71" s="38">
        <f t="shared" si="11"/>
        <v>0</v>
      </c>
      <c r="E71" s="50">
        <v>194.142</v>
      </c>
      <c r="F71" s="39">
        <f t="shared" si="10"/>
        <v>0</v>
      </c>
    </row>
    <row r="72" spans="1:6" ht="21.75" customHeight="1">
      <c r="A72" s="26" t="s">
        <v>63</v>
      </c>
      <c r="B72" s="38">
        <v>150</v>
      </c>
      <c r="C72" s="37">
        <v>0</v>
      </c>
      <c r="D72" s="38">
        <f t="shared" si="11"/>
        <v>0</v>
      </c>
      <c r="E72" s="50">
        <v>299.1</v>
      </c>
      <c r="F72" s="39">
        <f t="shared" si="10"/>
        <v>0</v>
      </c>
    </row>
    <row r="73" spans="1:6" ht="18.75" customHeight="1">
      <c r="A73" s="26" t="s">
        <v>61</v>
      </c>
      <c r="B73" s="38">
        <v>283.72632</v>
      </c>
      <c r="C73" s="37"/>
      <c r="D73" s="38">
        <f t="shared" si="11"/>
        <v>0</v>
      </c>
      <c r="E73" s="50">
        <v>1402.93</v>
      </c>
      <c r="F73" s="39">
        <f t="shared" si="10"/>
        <v>0</v>
      </c>
    </row>
    <row r="74" spans="1:6" ht="33" customHeight="1">
      <c r="A74" s="26" t="s">
        <v>74</v>
      </c>
      <c r="B74" s="38">
        <v>99.2</v>
      </c>
      <c r="C74" s="37">
        <v>0</v>
      </c>
      <c r="D74" s="38">
        <f t="shared" si="11"/>
        <v>0</v>
      </c>
      <c r="E74" s="38">
        <v>0</v>
      </c>
      <c r="F74" s="39"/>
    </row>
    <row r="75" spans="1:6" ht="32.25" customHeight="1">
      <c r="A75" s="26" t="s">
        <v>73</v>
      </c>
      <c r="B75" s="38">
        <v>3583.06032</v>
      </c>
      <c r="C75" s="37">
        <v>0</v>
      </c>
      <c r="D75" s="38">
        <f t="shared" si="11"/>
        <v>0</v>
      </c>
      <c r="E75" s="38">
        <v>0</v>
      </c>
      <c r="F75" s="39"/>
    </row>
    <row r="76" spans="1:6" ht="18" customHeight="1">
      <c r="A76" s="36" t="s">
        <v>78</v>
      </c>
      <c r="B76" s="38">
        <v>50</v>
      </c>
      <c r="C76" s="37">
        <v>0</v>
      </c>
      <c r="D76" s="38">
        <f t="shared" si="11"/>
        <v>0</v>
      </c>
      <c r="E76" s="38">
        <v>86</v>
      </c>
      <c r="F76" s="39">
        <f t="shared" si="10"/>
        <v>0</v>
      </c>
    </row>
    <row r="77" spans="1:6" ht="15">
      <c r="A77" s="36" t="s">
        <v>28</v>
      </c>
      <c r="B77" s="38">
        <v>51.98567</v>
      </c>
      <c r="C77" s="38">
        <v>0</v>
      </c>
      <c r="D77" s="38">
        <f>C77/B77*100</f>
        <v>0</v>
      </c>
      <c r="E77" s="38">
        <v>0</v>
      </c>
      <c r="F77" s="39"/>
    </row>
    <row r="78" spans="1:6" ht="24" customHeight="1">
      <c r="A78" s="7" t="s">
        <v>20</v>
      </c>
      <c r="B78" s="2">
        <f>SUM(B64:B77)-B66</f>
        <v>8986.21099</v>
      </c>
      <c r="C78" s="2">
        <f>SUM(C64:C77)</f>
        <v>34.988</v>
      </c>
      <c r="D78" s="5">
        <f>C78/B78*100</f>
        <v>0.38935208664625404</v>
      </c>
      <c r="E78" s="2">
        <f>SUM(E64:E77)-E66</f>
        <v>2954.8720000000003</v>
      </c>
      <c r="F78" s="6">
        <f>C78/E78*100</f>
        <v>1.1840783627852576</v>
      </c>
    </row>
    <row r="79" spans="1:6" ht="27.75" customHeight="1">
      <c r="A79" s="7" t="s">
        <v>18</v>
      </c>
      <c r="B79" s="2">
        <v>5202.15142</v>
      </c>
      <c r="C79" s="2">
        <v>1251.29954</v>
      </c>
      <c r="D79" s="5">
        <f>C79/B79*100</f>
        <v>24.053500926353273</v>
      </c>
      <c r="E79" s="5">
        <v>2122.56</v>
      </c>
      <c r="F79" s="5">
        <f>C79/E79*100</f>
        <v>58.95237543343887</v>
      </c>
    </row>
    <row r="80" spans="1:9" ht="23.25" customHeight="1">
      <c r="A80" s="15" t="s">
        <v>52</v>
      </c>
      <c r="B80" s="2">
        <f>B78+B79</f>
        <v>14188.36241</v>
      </c>
      <c r="C80" s="2">
        <f>C78+C79</f>
        <v>1286.28754</v>
      </c>
      <c r="D80" s="5">
        <f>C80/B80*100</f>
        <v>9.065792815479684</v>
      </c>
      <c r="E80" s="2">
        <f>E78+E79</f>
        <v>5077.432000000001</v>
      </c>
      <c r="F80" s="5">
        <f>C80/E80*100</f>
        <v>25.333427212811515</v>
      </c>
      <c r="I80" s="53"/>
    </row>
    <row r="81" spans="1:9" ht="22.5" customHeight="1">
      <c r="A81" s="47"/>
      <c r="G81" s="53"/>
      <c r="H81" s="53"/>
      <c r="I81" s="53"/>
    </row>
  </sheetData>
  <sheetProtection/>
  <mergeCells count="6">
    <mergeCell ref="A27:F27"/>
    <mergeCell ref="A35:F35"/>
    <mergeCell ref="A63:F63"/>
    <mergeCell ref="A2:F2"/>
    <mergeCell ref="A1:F1"/>
    <mergeCell ref="A5:F5"/>
  </mergeCells>
  <printOptions/>
  <pageMargins left="0.7086614173228347" right="0.31496062992125984" top="0.35433070866141736" bottom="0.31496062992125984" header="0.31496062992125984" footer="0.31496062992125984"/>
  <pageSetup horizontalDpi="600" verticalDpi="600" orientation="portrait" paperSize="9" scale="82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12345</cp:lastModifiedBy>
  <cp:lastPrinted>2022-07-06T10:08:59Z</cp:lastPrinted>
  <dcterms:created xsi:type="dcterms:W3CDTF">2008-11-20T12:12:02Z</dcterms:created>
  <dcterms:modified xsi:type="dcterms:W3CDTF">2022-07-07T04:56:45Z</dcterms:modified>
  <cp:category/>
  <cp:version/>
  <cp:contentType/>
  <cp:contentStatus/>
</cp:coreProperties>
</file>