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9 міс" sheetId="1" r:id="rId1"/>
  </sheets>
  <definedNames>
    <definedName name="_xlnm.Print_Area" localSheetId="0">'9 міс'!$A$1:$F$82</definedName>
  </definedNames>
  <calcPr fullCalcOnLoad="1"/>
</workbook>
</file>

<file path=xl/sharedStrings.xml><?xml version="1.0" encoding="utf-8"?>
<sst xmlns="http://schemas.openxmlformats.org/spreadsheetml/2006/main" count="91" uniqueCount="78">
  <si>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</si>
  <si>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</si>
  <si>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</si>
  <si>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</si>
  <si>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</si>
  <si>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</si>
  <si>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</si>
  <si>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</si>
  <si>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</si>
  <si>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</si>
  <si>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</si>
  <si>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</si>
  <si>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</si>
  <si>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</si>
  <si>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</si>
  <si>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</si>
  <si>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</si>
  <si>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</si>
  <si>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</si>
  <si>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</si>
  <si>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</si>
  <si>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</si>
  <si>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</si>
  <si>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</si>
  <si>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</si>
  <si>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</si>
  <si>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</si>
  <si>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</si>
  <si>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</si>
  <si>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</si>
  <si>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</si>
  <si>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</si>
  <si>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</si>
  <si>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Сприяння розвитку малого та середнього підприємництва</t>
  </si>
  <si>
    <t>Будівництво освітніх закладів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</si>
  <si>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</si>
  <si>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</si>
  <si>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</si>
  <si>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</si>
  <si>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  - Податок на  майно,в тому числі:</t>
  </si>
  <si>
    <t xml:space="preserve">                          ∙  транспортний податок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</si>
  <si>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</si>
  <si>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</si>
  <si>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</si>
  <si>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</si>
  <si>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</si>
  <si>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</si>
  <si>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</si>
  <si>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</si>
  <si>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</si>
  <si>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</si>
  <si>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</si>
  <si>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</si>
  <si>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</si>
  <si>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</si>
  <si>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</si>
  <si>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</si>
  <si>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</si>
  <si>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</si>
  <si>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</si>
  <si>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</si>
  <si>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</si>
  <si>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>Резервний фонд</t>
  </si>
  <si>
    <t>Будівництво споруд, установ та закладів фізичної культури і спорту</t>
  </si>
  <si>
    <t xml:space="preserve">    -надання загальної середньої освіти</t>
  </si>
  <si>
    <t xml:space="preserve">    -надання дошкільної освіти</t>
  </si>
  <si>
    <t xml:space="preserve">     -надання загальної середньої освіти</t>
  </si>
  <si>
    <t xml:space="preserve">% вико нання 2022р до 2021р </t>
  </si>
  <si>
    <t xml:space="preserve">   -надання спеціалізованої освіти мистецькими школами</t>
  </si>
  <si>
    <t>Заходи за рахунок резервного фонду бюджету</t>
  </si>
  <si>
    <t xml:space="preserve">Інші заходи   </t>
  </si>
  <si>
    <t>Виконання інвестиційних проектів в рамках здійснення заходів щодо соціально-економічного розвитку окремих територій</t>
  </si>
  <si>
    <t>Внески до статутного капіталу суб'єктів господарювання</t>
  </si>
  <si>
    <t>Плата за встановлення земельного сервітуту</t>
  </si>
  <si>
    <t xml:space="preserve">             Виконання бюджету міської територіальної громади за 9 місяців 2022 року</t>
  </si>
  <si>
    <r>
      <t xml:space="preserve">виконано в звітний період  2021 р </t>
    </r>
    <r>
      <rPr>
        <b/>
        <sz val="10"/>
        <rFont val="Times New Roman"/>
        <family val="1"/>
      </rPr>
      <t xml:space="preserve"> </t>
    </r>
  </si>
  <si>
    <t>Дотації та субвенції з місцевого бюджету</t>
  </si>
  <si>
    <t>Субвенції з місцевого бюджету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</si>
</sst>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0.0"/>
    <numFmt numFmtId="205" formatCode="0.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_ ;[Red]\-#,##0.0\ "/>
    <numFmt numFmtId="212" formatCode="#,##0.000"/>
    <numFmt numFmtId="213" formatCode="#,##0.000000"/>
    <numFmt numFmtId="214" formatCode="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6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96" fontId="1" fillId="0" borderId="10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9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96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96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justify" vertical="top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right"/>
    </xf>
    <xf numFmtId="196" fontId="3" fillId="0" borderId="18" xfId="0" applyNumberFormat="1" applyFont="1" applyFill="1" applyBorder="1" applyAlignment="1">
      <alignment horizontal="right"/>
    </xf>
    <xf numFmtId="196" fontId="3" fillId="0" borderId="19" xfId="0" applyNumberFormat="1" applyFont="1" applyFill="1" applyBorder="1" applyAlignment="1">
      <alignment/>
    </xf>
    <xf numFmtId="196" fontId="3" fillId="0" borderId="20" xfId="0" applyNumberFormat="1" applyFont="1" applyFill="1" applyBorder="1" applyAlignment="1">
      <alignment horizontal="right"/>
    </xf>
    <xf numFmtId="196" fontId="3" fillId="0" borderId="21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196" fontId="3" fillId="0" borderId="17" xfId="0" applyNumberFormat="1" applyFont="1" applyFill="1" applyBorder="1" applyAlignment="1">
      <alignment horizontal="right"/>
    </xf>
    <xf numFmtId="196" fontId="3" fillId="0" borderId="17" xfId="0" applyNumberFormat="1" applyFont="1" applyBorder="1" applyAlignment="1">
      <alignment horizontal="right"/>
    </xf>
    <xf numFmtId="196" fontId="3" fillId="0" borderId="22" xfId="0" applyNumberFormat="1" applyFont="1" applyFill="1" applyBorder="1" applyAlignment="1">
      <alignment/>
    </xf>
    <xf numFmtId="196" fontId="3" fillId="0" borderId="23" xfId="0" applyNumberFormat="1" applyFont="1" applyBorder="1" applyAlignment="1">
      <alignment/>
    </xf>
    <xf numFmtId="196" fontId="3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96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96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196" fontId="3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 horizontal="justify" vertical="top"/>
    </xf>
    <xf numFmtId="0" fontId="3" fillId="0" borderId="25" xfId="0" applyFont="1" applyFill="1" applyBorder="1" applyAlignment="1">
      <alignment vertical="top" wrapText="1"/>
    </xf>
    <xf numFmtId="196" fontId="3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left" vertical="top"/>
    </xf>
    <xf numFmtId="0" fontId="7" fillId="0" borderId="0" xfId="0" applyFont="1" applyAlignment="1">
      <alignment/>
    </xf>
    <xf numFmtId="196" fontId="0" fillId="0" borderId="0" xfId="0" applyNumberFormat="1" applyFill="1" applyAlignment="1">
      <alignment/>
    </xf>
    <xf numFmtId="196" fontId="3" fillId="0" borderId="11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96" fontId="0" fillId="0" borderId="0" xfId="0" applyNumberFormat="1" applyAlignment="1">
      <alignment/>
    </xf>
    <xf numFmtId="196" fontId="3" fillId="33" borderId="10" xfId="0" applyNumberFormat="1" applyFont="1" applyFill="1" applyBorder="1" applyAlignment="1">
      <alignment horizontal="right"/>
    </xf>
    <xf numFmtId="196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justify" vertical="top"/>
    </xf>
    <xf numFmtId="196" fontId="1" fillId="33" borderId="10" xfId="0" applyNumberFormat="1" applyFont="1" applyFill="1" applyBorder="1" applyAlignment="1">
      <alignment horizontal="right"/>
    </xf>
    <xf numFmtId="210" fontId="6" fillId="33" borderId="10" xfId="53" applyNumberFormat="1" applyFont="1" applyFill="1" applyBorder="1" applyAlignment="1">
      <alignment horizontal="right" vertical="center"/>
      <protection/>
    </xf>
    <xf numFmtId="0" fontId="3" fillId="33" borderId="27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96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196" fontId="3" fillId="0" borderId="1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73" zoomScaleSheetLayoutView="73" zoomScalePageLayoutView="0" workbookViewId="0" topLeftCell="A19">
      <selection activeCell="H24" sqref="H24"/>
    </sheetView>
  </sheetViews>
  <sheetFormatPr defaultColWidth="9.00390625" defaultRowHeight="12.75"/>
  <cols>
    <col min="1" max="1" width="64.50390625" style="0" customWidth="1"/>
    <col min="2" max="2" width="10.625" style="0" customWidth="1"/>
    <col min="3" max="3" width="11.00390625" style="0" customWidth="1"/>
    <col min="4" max="4" width="8.50390625" style="0" customWidth="1"/>
    <col min="5" max="5" width="11.50390625" style="0" customWidth="1"/>
    <col min="6" max="6" width="10.625" style="0" customWidth="1"/>
    <col min="7" max="7" width="13.125" style="0" customWidth="1"/>
    <col min="8" max="8" width="11.375" style="0" customWidth="1"/>
    <col min="9" max="9" width="11.875" style="0" customWidth="1"/>
  </cols>
  <sheetData>
    <row r="1" spans="1:7" ht="15">
      <c r="A1" s="79" t="s">
        <v>9</v>
      </c>
      <c r="B1" s="79"/>
      <c r="C1" s="79"/>
      <c r="D1" s="79"/>
      <c r="E1" s="79"/>
      <c r="F1" s="79"/>
      <c r="G1" s="4"/>
    </row>
    <row r="2" spans="1:7" ht="15">
      <c r="A2" s="79" t="s">
        <v>74</v>
      </c>
      <c r="B2" s="79"/>
      <c r="C2" s="79"/>
      <c r="D2" s="79"/>
      <c r="E2" s="79"/>
      <c r="F2" s="79"/>
      <c r="G2" s="4"/>
    </row>
    <row r="3" spans="1:7" ht="15">
      <c r="A3" s="3"/>
      <c r="B3" s="4"/>
      <c r="C3" s="4"/>
      <c r="D3" s="4"/>
      <c r="E3" s="4" t="s">
        <v>42</v>
      </c>
      <c r="F3" s="4"/>
      <c r="G3" s="1"/>
    </row>
    <row r="4" spans="1:7" ht="69" customHeight="1">
      <c r="A4" s="13" t="s">
        <v>10</v>
      </c>
      <c r="B4" s="14" t="s">
        <v>37</v>
      </c>
      <c r="C4" s="8" t="s">
        <v>11</v>
      </c>
      <c r="D4" s="8" t="s">
        <v>7</v>
      </c>
      <c r="E4" s="8" t="s">
        <v>75</v>
      </c>
      <c r="F4" s="7" t="s">
        <v>67</v>
      </c>
      <c r="G4" s="1"/>
    </row>
    <row r="5" spans="1:7" ht="18" thickBot="1">
      <c r="A5" s="80" t="s">
        <v>21</v>
      </c>
      <c r="B5" s="80"/>
      <c r="C5" s="80"/>
      <c r="D5" s="80"/>
      <c r="E5" s="80"/>
      <c r="F5" s="80"/>
      <c r="G5" s="12"/>
    </row>
    <row r="6" spans="1:6" ht="15">
      <c r="A6" s="59" t="s">
        <v>13</v>
      </c>
      <c r="B6" s="54">
        <v>76366.978</v>
      </c>
      <c r="C6" s="54">
        <v>79020.06803000001</v>
      </c>
      <c r="D6" s="54">
        <f aca="true" t="shared" si="0" ref="D6:D13">C6/B6*100</f>
        <v>103.47413253670979</v>
      </c>
      <c r="E6" s="54">
        <v>69741.928</v>
      </c>
      <c r="F6" s="54">
        <f aca="true" t="shared" si="1" ref="F6:F16">C6/E6*100</f>
        <v>113.30353246041606</v>
      </c>
    </row>
    <row r="7" spans="1:6" ht="15">
      <c r="A7" s="60" t="s">
        <v>14</v>
      </c>
      <c r="B7" s="54">
        <v>24.94</v>
      </c>
      <c r="C7" s="54">
        <v>24.94</v>
      </c>
      <c r="D7" s="54">
        <f t="shared" si="0"/>
        <v>100</v>
      </c>
      <c r="E7" s="54">
        <v>9.702</v>
      </c>
      <c r="F7" s="54">
        <f t="shared" si="1"/>
        <v>257.0603999175428</v>
      </c>
    </row>
    <row r="8" spans="1:6" ht="19.5" customHeight="1">
      <c r="A8" s="61" t="s">
        <v>43</v>
      </c>
      <c r="B8" s="55">
        <v>7454.5</v>
      </c>
      <c r="C8" s="54">
        <v>5379.643</v>
      </c>
      <c r="D8" s="55">
        <f t="shared" si="0"/>
        <v>72.16638272184586</v>
      </c>
      <c r="E8" s="54">
        <v>6608.794</v>
      </c>
      <c r="F8" s="55">
        <f t="shared" si="1"/>
        <v>81.40128138356258</v>
      </c>
    </row>
    <row r="9" spans="1:6" ht="15">
      <c r="A9" s="60" t="s">
        <v>38</v>
      </c>
      <c r="B9" s="54">
        <f>B10+B14</f>
        <v>27470.905000000002</v>
      </c>
      <c r="C9" s="54">
        <f>C10+C14</f>
        <v>26225.659870000003</v>
      </c>
      <c r="D9" s="55">
        <f t="shared" si="0"/>
        <v>95.46704001924947</v>
      </c>
      <c r="E9" s="54">
        <f>E10+E14</f>
        <v>29562.399559999998</v>
      </c>
      <c r="F9" s="54">
        <f t="shared" si="1"/>
        <v>88.71289293270077</v>
      </c>
    </row>
    <row r="10" spans="1:6" ht="15">
      <c r="A10" s="62" t="s">
        <v>39</v>
      </c>
      <c r="B10" s="54">
        <f>B11+B12+B13</f>
        <v>16596.205</v>
      </c>
      <c r="C10" s="54">
        <f>C11+C12+C13</f>
        <v>15905.818870000001</v>
      </c>
      <c r="D10" s="55">
        <f t="shared" si="0"/>
        <v>95.84009639553138</v>
      </c>
      <c r="E10" s="54">
        <f>E11+E12+E13</f>
        <v>19943.94756</v>
      </c>
      <c r="F10" s="54">
        <f t="shared" si="1"/>
        <v>79.75261077150566</v>
      </c>
    </row>
    <row r="11" spans="1:6" ht="31.5" customHeight="1">
      <c r="A11" s="60" t="s">
        <v>44</v>
      </c>
      <c r="B11" s="54">
        <v>5690.8</v>
      </c>
      <c r="C11" s="54">
        <v>5966.542439999999</v>
      </c>
      <c r="D11" s="54">
        <f t="shared" si="0"/>
        <v>104.84540732410204</v>
      </c>
      <c r="E11" s="54">
        <v>5563.58973</v>
      </c>
      <c r="F11" s="54">
        <f t="shared" si="1"/>
        <v>107.24267477573332</v>
      </c>
    </row>
    <row r="12" spans="1:6" ht="14.25" customHeight="1">
      <c r="A12" s="61" t="s">
        <v>45</v>
      </c>
      <c r="B12" s="55">
        <v>10870.005000000001</v>
      </c>
      <c r="C12" s="54">
        <v>9903.859760000001</v>
      </c>
      <c r="D12" s="55">
        <f t="shared" si="0"/>
        <v>91.11182340762493</v>
      </c>
      <c r="E12" s="71">
        <v>14313.69107</v>
      </c>
      <c r="F12" s="55">
        <f t="shared" si="1"/>
        <v>69.19151539296146</v>
      </c>
    </row>
    <row r="13" spans="1:6" ht="15">
      <c r="A13" s="60" t="s">
        <v>40</v>
      </c>
      <c r="B13" s="54">
        <v>35.4</v>
      </c>
      <c r="C13" s="54">
        <v>35.41667</v>
      </c>
      <c r="D13" s="55">
        <f t="shared" si="0"/>
        <v>100.04709039548023</v>
      </c>
      <c r="E13" s="54">
        <v>66.66676</v>
      </c>
      <c r="F13" s="54">
        <f t="shared" si="1"/>
        <v>53.124930625097136</v>
      </c>
    </row>
    <row r="14" spans="1:6" ht="15">
      <c r="A14" s="60" t="s">
        <v>22</v>
      </c>
      <c r="B14" s="54">
        <v>10874.7</v>
      </c>
      <c r="C14" s="54">
        <v>10319.841</v>
      </c>
      <c r="D14" s="54">
        <f aca="true" t="shared" si="2" ref="D14:D26">C14/B14*100</f>
        <v>94.89770752296614</v>
      </c>
      <c r="E14" s="54">
        <v>9618.452</v>
      </c>
      <c r="F14" s="54">
        <f t="shared" si="1"/>
        <v>107.29211935558862</v>
      </c>
    </row>
    <row r="15" spans="1:6" ht="48" customHeight="1">
      <c r="A15" s="63" t="s">
        <v>31</v>
      </c>
      <c r="B15" s="54">
        <v>10.37</v>
      </c>
      <c r="C15" s="54">
        <v>10.37</v>
      </c>
      <c r="D15" s="54">
        <f t="shared" si="2"/>
        <v>100</v>
      </c>
      <c r="E15" s="54">
        <v>3.006</v>
      </c>
      <c r="F15" s="54">
        <f t="shared" si="1"/>
        <v>344.97671324018626</v>
      </c>
    </row>
    <row r="16" spans="1:6" ht="30.75">
      <c r="A16" s="63" t="s">
        <v>30</v>
      </c>
      <c r="B16" s="54">
        <v>766.3</v>
      </c>
      <c r="C16" s="54">
        <v>766.36987</v>
      </c>
      <c r="D16" s="54">
        <f t="shared" si="2"/>
        <v>100.00911783896646</v>
      </c>
      <c r="E16" s="54">
        <v>872.96</v>
      </c>
      <c r="F16" s="54">
        <f t="shared" si="1"/>
        <v>87.78980365652492</v>
      </c>
    </row>
    <row r="17" spans="1:6" ht="15">
      <c r="A17" s="62" t="s">
        <v>36</v>
      </c>
      <c r="B17" s="54">
        <v>36</v>
      </c>
      <c r="C17" s="54">
        <v>16.016</v>
      </c>
      <c r="D17" s="54">
        <f t="shared" si="2"/>
        <v>44.48888888888888</v>
      </c>
      <c r="E17" s="54">
        <v>39.77</v>
      </c>
      <c r="F17" s="54">
        <f aca="true" t="shared" si="3" ref="F17:F24">C17/E17*100</f>
        <v>40.271561478501376</v>
      </c>
    </row>
    <row r="18" spans="1:6" ht="47.25" customHeight="1">
      <c r="A18" s="62" t="s">
        <v>35</v>
      </c>
      <c r="B18" s="54">
        <v>6.8</v>
      </c>
      <c r="C18" s="54">
        <v>6.8</v>
      </c>
      <c r="D18" s="54">
        <f t="shared" si="2"/>
        <v>100</v>
      </c>
      <c r="E18" s="54">
        <v>191</v>
      </c>
      <c r="F18" s="54">
        <f t="shared" si="3"/>
        <v>3.56020942408377</v>
      </c>
    </row>
    <row r="19" spans="1:6" ht="18.75" customHeight="1">
      <c r="A19" s="56" t="s">
        <v>73</v>
      </c>
      <c r="B19" s="54">
        <v>3.45</v>
      </c>
      <c r="C19" s="54">
        <v>3.47537</v>
      </c>
      <c r="D19" s="54">
        <f t="shared" si="2"/>
        <v>100.73536231884057</v>
      </c>
      <c r="E19" s="54">
        <v>5.074</v>
      </c>
      <c r="F19" s="54"/>
    </row>
    <row r="20" spans="1:6" ht="17.25" customHeight="1">
      <c r="A20" s="63" t="s">
        <v>15</v>
      </c>
      <c r="B20" s="54">
        <v>1681.22</v>
      </c>
      <c r="C20" s="54">
        <v>1705.286</v>
      </c>
      <c r="D20" s="54">
        <f t="shared" si="2"/>
        <v>101.43146048702727</v>
      </c>
      <c r="E20" s="54">
        <v>698.112</v>
      </c>
      <c r="F20" s="54">
        <f t="shared" si="3"/>
        <v>244.2711198203154</v>
      </c>
    </row>
    <row r="21" spans="1:6" ht="48" customHeight="1">
      <c r="A21" s="63" t="s">
        <v>41</v>
      </c>
      <c r="B21" s="54">
        <v>151.563</v>
      </c>
      <c r="C21" s="54">
        <v>167.751</v>
      </c>
      <c r="D21" s="54">
        <f t="shared" si="2"/>
        <v>110.68070703271908</v>
      </c>
      <c r="E21" s="54">
        <v>148.233</v>
      </c>
      <c r="F21" s="54">
        <f t="shared" si="3"/>
        <v>113.16710853858451</v>
      </c>
    </row>
    <row r="22" spans="1:6" ht="15">
      <c r="A22" s="63" t="s">
        <v>16</v>
      </c>
      <c r="B22" s="54">
        <v>171.362</v>
      </c>
      <c r="C22" s="54">
        <v>99.318</v>
      </c>
      <c r="D22" s="54">
        <f t="shared" si="2"/>
        <v>57.958007026061786</v>
      </c>
      <c r="E22" s="54">
        <v>278.137</v>
      </c>
      <c r="F22" s="54">
        <f>C22/E22*100</f>
        <v>35.70830202382279</v>
      </c>
    </row>
    <row r="23" spans="1:6" ht="18">
      <c r="A23" s="55" t="s">
        <v>17</v>
      </c>
      <c r="B23" s="55">
        <v>356.7</v>
      </c>
      <c r="C23" s="58">
        <v>341.175</v>
      </c>
      <c r="D23" s="55">
        <f t="shared" si="2"/>
        <v>95.64760302775443</v>
      </c>
      <c r="E23" s="58">
        <v>157.167</v>
      </c>
      <c r="F23" s="55">
        <f>C23/E23*100</f>
        <v>217.07801255988852</v>
      </c>
    </row>
    <row r="24" spans="1:6" ht="15">
      <c r="A24" s="14" t="s">
        <v>46</v>
      </c>
      <c r="B24" s="57">
        <f>B6+B7+B8+B9+B15+B16+B17+B18+B20+B21+B22+B23+B19</f>
        <v>114501.08799999999</v>
      </c>
      <c r="C24" s="57">
        <f>C6+C7+C8+C9+C15+C16+C17+C18+C20+C21+C22+C23+C19</f>
        <v>113766.87214000002</v>
      </c>
      <c r="D24" s="55">
        <f t="shared" si="2"/>
        <v>99.35876953413756</v>
      </c>
      <c r="E24" s="57">
        <f>E6+E7+E8+E9+E15+E16+E17+E18+E20+E21+E22+E23+E19</f>
        <v>108316.28255999998</v>
      </c>
      <c r="F24" s="57">
        <f t="shared" si="3"/>
        <v>105.0321054703671</v>
      </c>
    </row>
    <row r="25" spans="1:6" ht="18.75" customHeight="1">
      <c r="A25" s="14" t="s">
        <v>32</v>
      </c>
      <c r="B25" s="57">
        <v>60597.973</v>
      </c>
      <c r="C25" s="57">
        <v>60290.478</v>
      </c>
      <c r="D25" s="57">
        <f t="shared" si="2"/>
        <v>99.49256553515413</v>
      </c>
      <c r="E25" s="57">
        <v>80451.043</v>
      </c>
      <c r="F25" s="57">
        <f>C25/E25*100</f>
        <v>74.94057970137192</v>
      </c>
    </row>
    <row r="26" spans="1:6" ht="18.75" customHeight="1">
      <c r="A26" s="64" t="s">
        <v>49</v>
      </c>
      <c r="B26" s="57">
        <f>B24+B25</f>
        <v>175099.061</v>
      </c>
      <c r="C26" s="57">
        <f>C24+C25</f>
        <v>174057.35014000002</v>
      </c>
      <c r="D26" s="57">
        <f t="shared" si="2"/>
        <v>99.4050734172698</v>
      </c>
      <c r="E26" s="57">
        <f>E24+E25</f>
        <v>188767.32555999997</v>
      </c>
      <c r="F26" s="57">
        <f>C26/E26*100</f>
        <v>92.20735083449367</v>
      </c>
    </row>
    <row r="27" spans="1:6" ht="15">
      <c r="A27" s="72" t="s">
        <v>47</v>
      </c>
      <c r="B27" s="73"/>
      <c r="C27" s="73"/>
      <c r="D27" s="73"/>
      <c r="E27" s="73"/>
      <c r="F27" s="74"/>
    </row>
    <row r="28" spans="1:6" ht="15">
      <c r="A28" s="65" t="s">
        <v>6</v>
      </c>
      <c r="B28" s="66">
        <v>17.05</v>
      </c>
      <c r="C28" s="66">
        <v>12.524</v>
      </c>
      <c r="D28" s="66">
        <f>C28/B28*100</f>
        <v>73.45454545454545</v>
      </c>
      <c r="E28" s="66">
        <v>35.948</v>
      </c>
      <c r="F28" s="66">
        <f aca="true" t="shared" si="4" ref="F28:F33">C28/E28*100</f>
        <v>34.839212195393344</v>
      </c>
    </row>
    <row r="29" spans="1:6" ht="48" customHeight="1">
      <c r="A29" s="67" t="s">
        <v>19</v>
      </c>
      <c r="B29" s="55">
        <v>2.05</v>
      </c>
      <c r="C29" s="55">
        <v>22.661</v>
      </c>
      <c r="D29" s="55">
        <f>C29/B29*100</f>
        <v>1105.4146341463418</v>
      </c>
      <c r="E29" s="55">
        <v>5.621</v>
      </c>
      <c r="F29" s="55">
        <f t="shared" si="4"/>
        <v>403.14890588863193</v>
      </c>
    </row>
    <row r="30" spans="1:6" ht="30.75">
      <c r="A30" s="14" t="s">
        <v>8</v>
      </c>
      <c r="B30" s="57">
        <f>B28+B29</f>
        <v>19.1</v>
      </c>
      <c r="C30" s="57">
        <f>C28+C29</f>
        <v>35.185</v>
      </c>
      <c r="D30" s="57">
        <f>C30/B30*100</f>
        <v>184.2146596858639</v>
      </c>
      <c r="E30" s="57">
        <f>E28+E29</f>
        <v>41.569</v>
      </c>
      <c r="F30" s="55">
        <f t="shared" si="4"/>
        <v>84.64240178979529</v>
      </c>
    </row>
    <row r="31" spans="1:6" ht="15">
      <c r="A31" s="68" t="s">
        <v>5</v>
      </c>
      <c r="B31" s="57">
        <v>5389.335</v>
      </c>
      <c r="C31" s="57">
        <v>2321.142</v>
      </c>
      <c r="D31" s="69">
        <f>C31/B31*100</f>
        <v>43.06917272724743</v>
      </c>
      <c r="E31" s="57">
        <v>3742.7</v>
      </c>
      <c r="F31" s="69">
        <f t="shared" si="4"/>
        <v>62.01784807759104</v>
      </c>
    </row>
    <row r="32" spans="1:6" ht="15">
      <c r="A32" s="14" t="s">
        <v>32</v>
      </c>
      <c r="B32" s="57">
        <v>0</v>
      </c>
      <c r="C32" s="57">
        <v>0</v>
      </c>
      <c r="D32" s="69"/>
      <c r="E32" s="57">
        <v>10000</v>
      </c>
      <c r="F32" s="69">
        <f t="shared" si="4"/>
        <v>0</v>
      </c>
    </row>
    <row r="33" spans="1:6" ht="23.25" customHeight="1">
      <c r="A33" s="70" t="s">
        <v>50</v>
      </c>
      <c r="B33" s="57">
        <f>B30+B31</f>
        <v>5408.435</v>
      </c>
      <c r="C33" s="57">
        <f>C30+C31</f>
        <v>2356.3269999999998</v>
      </c>
      <c r="D33" s="57">
        <f>C33/B33*100</f>
        <v>43.56763093205335</v>
      </c>
      <c r="E33" s="57">
        <f>E30+E31+E32</f>
        <v>13784.269</v>
      </c>
      <c r="F33" s="57">
        <f t="shared" si="4"/>
        <v>17.094319618980155</v>
      </c>
    </row>
    <row r="35" spans="1:6" ht="67.5" customHeight="1">
      <c r="A35" s="13" t="s">
        <v>48</v>
      </c>
      <c r="B35" s="14" t="s">
        <v>37</v>
      </c>
      <c r="C35" s="14" t="s">
        <v>11</v>
      </c>
      <c r="D35" s="8" t="s">
        <v>7</v>
      </c>
      <c r="E35" s="8" t="s">
        <v>75</v>
      </c>
      <c r="F35" s="7" t="s">
        <v>67</v>
      </c>
    </row>
    <row r="36" spans="1:6" s="45" customFormat="1" ht="18" thickBot="1">
      <c r="A36" s="75" t="s">
        <v>21</v>
      </c>
      <c r="B36" s="75"/>
      <c r="C36" s="75"/>
      <c r="D36" s="75"/>
      <c r="E36" s="75"/>
      <c r="F36" s="75"/>
    </row>
    <row r="37" spans="1:6" ht="15">
      <c r="A37" s="20" t="s">
        <v>23</v>
      </c>
      <c r="B37" s="28">
        <v>24649.5</v>
      </c>
      <c r="C37" s="28">
        <v>20811.8</v>
      </c>
      <c r="D37" s="22">
        <f aca="true" t="shared" si="5" ref="D37:D44">C37/B37*100</f>
        <v>84.43092151970629</v>
      </c>
      <c r="E37" s="49">
        <v>23124.1</v>
      </c>
      <c r="F37" s="23">
        <f aca="true" t="shared" si="6" ref="F37:F43">C37/E37*100</f>
        <v>90.00047569418919</v>
      </c>
    </row>
    <row r="38" spans="1:6" ht="15">
      <c r="A38" s="18" t="s">
        <v>53</v>
      </c>
      <c r="B38" s="28">
        <v>130631.7</v>
      </c>
      <c r="C38" s="28">
        <v>97881</v>
      </c>
      <c r="D38" s="24">
        <f t="shared" si="5"/>
        <v>74.92897971931775</v>
      </c>
      <c r="E38" s="50">
        <v>91174</v>
      </c>
      <c r="F38" s="25">
        <f t="shared" si="6"/>
        <v>107.3562638471494</v>
      </c>
    </row>
    <row r="39" spans="1:6" ht="15">
      <c r="A39" s="18" t="s">
        <v>65</v>
      </c>
      <c r="B39" s="28">
        <v>31893.3</v>
      </c>
      <c r="C39" s="28">
        <v>23043.9</v>
      </c>
      <c r="D39" s="24">
        <f t="shared" si="5"/>
        <v>72.25310645182532</v>
      </c>
      <c r="E39" s="51">
        <v>25225.3</v>
      </c>
      <c r="F39" s="25">
        <f t="shared" si="6"/>
        <v>91.35233277701357</v>
      </c>
    </row>
    <row r="40" spans="1:6" ht="15">
      <c r="A40" s="18" t="s">
        <v>66</v>
      </c>
      <c r="B40" s="28">
        <f>23770.9+50032.9+10959+427.8</f>
        <v>85190.6</v>
      </c>
      <c r="C40" s="28">
        <f>18617.5+44466.1+737.8+6.8</f>
        <v>63828.200000000004</v>
      </c>
      <c r="D40" s="24">
        <f t="shared" si="5"/>
        <v>74.92399396177512</v>
      </c>
      <c r="E40" s="50">
        <f>14597.1+40131.9+11.5</f>
        <v>54740.5</v>
      </c>
      <c r="F40" s="25">
        <f t="shared" si="6"/>
        <v>116.60141942437501</v>
      </c>
    </row>
    <row r="41" spans="1:6" ht="15">
      <c r="A41" s="18" t="s">
        <v>68</v>
      </c>
      <c r="B41" s="28">
        <v>5472.5</v>
      </c>
      <c r="C41" s="28">
        <v>4273.6</v>
      </c>
      <c r="D41" s="24">
        <f t="shared" si="5"/>
        <v>78.09227957971677</v>
      </c>
      <c r="E41" s="51">
        <v>4597.4</v>
      </c>
      <c r="F41" s="25">
        <f t="shared" si="6"/>
        <v>92.95688867620831</v>
      </c>
    </row>
    <row r="42" spans="1:6" ht="15">
      <c r="A42" s="18" t="s">
        <v>54</v>
      </c>
      <c r="B42" s="28">
        <v>12449</v>
      </c>
      <c r="C42" s="28">
        <v>5756.4</v>
      </c>
      <c r="D42" s="24">
        <f t="shared" si="5"/>
        <v>46.239858623182585</v>
      </c>
      <c r="E42" s="51">
        <v>7855.5</v>
      </c>
      <c r="F42" s="25">
        <f t="shared" si="6"/>
        <v>73.27859461523772</v>
      </c>
    </row>
    <row r="43" spans="1:6" ht="18" customHeight="1">
      <c r="A43" s="46" t="s">
        <v>59</v>
      </c>
      <c r="B43" s="28">
        <v>8497.9</v>
      </c>
      <c r="C43" s="28">
        <v>4004.3</v>
      </c>
      <c r="D43" s="24">
        <f t="shared" si="5"/>
        <v>47.12105343673143</v>
      </c>
      <c r="E43" s="51">
        <v>3384.6</v>
      </c>
      <c r="F43" s="25">
        <f t="shared" si="6"/>
        <v>118.30940140637003</v>
      </c>
    </row>
    <row r="44" spans="1:6" ht="15">
      <c r="A44" s="42" t="s">
        <v>60</v>
      </c>
      <c r="B44" s="28">
        <v>3951.2</v>
      </c>
      <c r="C44" s="28">
        <v>1752.1</v>
      </c>
      <c r="D44" s="24">
        <f t="shared" si="5"/>
        <v>44.34349058513869</v>
      </c>
      <c r="E44" s="50">
        <v>1719.9</v>
      </c>
      <c r="F44" s="25">
        <f>C44/E44*100</f>
        <v>101.87220187220186</v>
      </c>
    </row>
    <row r="45" spans="1:6" ht="21" customHeight="1">
      <c r="A45" s="26" t="s">
        <v>55</v>
      </c>
      <c r="B45" s="38">
        <v>9249.4</v>
      </c>
      <c r="C45" s="28">
        <v>7711.3</v>
      </c>
      <c r="D45" s="27">
        <f aca="true" t="shared" si="7" ref="D45:D50">C45/B45*100</f>
        <v>83.37081324194003</v>
      </c>
      <c r="E45" s="50">
        <v>7916.3</v>
      </c>
      <c r="F45" s="29">
        <f aca="true" t="shared" si="8" ref="F45:F50">C45/E45*100</f>
        <v>97.4104063767164</v>
      </c>
    </row>
    <row r="46" spans="1:6" ht="15">
      <c r="A46" s="19" t="s">
        <v>56</v>
      </c>
      <c r="B46" s="33">
        <f>29.4+111.1+34.6+100.4+45.3</f>
        <v>320.8</v>
      </c>
      <c r="C46" s="33">
        <f>1.6</f>
        <v>1.6</v>
      </c>
      <c r="D46" s="17">
        <f t="shared" si="7"/>
        <v>0.4987531172069825</v>
      </c>
      <c r="E46" s="52">
        <f>19.9+29.5+44.6+94.5+542.9</f>
        <v>731.4</v>
      </c>
      <c r="F46" s="30">
        <f t="shared" si="8"/>
        <v>0.21875854525567404</v>
      </c>
    </row>
    <row r="47" spans="1:6" ht="29.25" customHeight="1">
      <c r="A47" s="32" t="s">
        <v>25</v>
      </c>
      <c r="B47" s="38">
        <v>2219.6</v>
      </c>
      <c r="C47" s="28">
        <v>2219.6</v>
      </c>
      <c r="D47" s="28">
        <f t="shared" si="7"/>
        <v>100</v>
      </c>
      <c r="E47" s="51">
        <v>1644.1</v>
      </c>
      <c r="F47" s="31">
        <f t="shared" si="8"/>
        <v>135.00395353080714</v>
      </c>
    </row>
    <row r="48" spans="1:6" ht="30.75">
      <c r="A48" s="32" t="s">
        <v>26</v>
      </c>
      <c r="B48" s="38">
        <v>83.3</v>
      </c>
      <c r="C48" s="28">
        <v>10.7</v>
      </c>
      <c r="D48" s="28">
        <f t="shared" si="7"/>
        <v>12.845138055222089</v>
      </c>
      <c r="E48" s="51">
        <v>37.6</v>
      </c>
      <c r="F48" s="31">
        <f t="shared" si="8"/>
        <v>28.457446808510632</v>
      </c>
    </row>
    <row r="49" spans="1:6" ht="46.5" customHeight="1">
      <c r="A49" s="19" t="s">
        <v>27</v>
      </c>
      <c r="B49" s="33">
        <v>3529.7</v>
      </c>
      <c r="C49" s="33">
        <v>3308</v>
      </c>
      <c r="D49" s="33">
        <f t="shared" si="7"/>
        <v>93.71901294727598</v>
      </c>
      <c r="E49" s="41">
        <v>2965</v>
      </c>
      <c r="F49" s="30">
        <f t="shared" si="8"/>
        <v>111.56829679595279</v>
      </c>
    </row>
    <row r="50" spans="1:6" ht="31.5" customHeight="1">
      <c r="A50" s="43" t="s">
        <v>57</v>
      </c>
      <c r="B50" s="44">
        <v>894.5</v>
      </c>
      <c r="C50" s="44">
        <v>787.6</v>
      </c>
      <c r="D50" s="33">
        <f t="shared" si="7"/>
        <v>88.04918949133594</v>
      </c>
      <c r="E50" s="41">
        <v>728.8</v>
      </c>
      <c r="F50" s="30">
        <f t="shared" si="8"/>
        <v>108.06805708013174</v>
      </c>
    </row>
    <row r="51" spans="1:6" ht="15">
      <c r="A51" s="18" t="s">
        <v>1</v>
      </c>
      <c r="B51" s="50">
        <f>B45-B46-B47-B48-B49-B50</f>
        <v>2201.5</v>
      </c>
      <c r="C51" s="50">
        <f>C45-C46-C47-C48-C49-C50</f>
        <v>1383.8000000000006</v>
      </c>
      <c r="D51" s="28">
        <f aca="true" t="shared" si="9" ref="D51:D61">C51/B51*100</f>
        <v>62.85714285714289</v>
      </c>
      <c r="E51" s="50">
        <f>E45-E46-E47-E48-E49-E50</f>
        <v>1809.4000000000008</v>
      </c>
      <c r="F51" s="30">
        <f aca="true" t="shared" si="10" ref="F51:F62">C51/E51*100</f>
        <v>76.4783906267271</v>
      </c>
    </row>
    <row r="52" spans="1:6" ht="15">
      <c r="A52" s="34" t="s">
        <v>3</v>
      </c>
      <c r="B52" s="28">
        <v>1201.9</v>
      </c>
      <c r="C52" s="28">
        <v>916.9</v>
      </c>
      <c r="D52" s="28">
        <f t="shared" si="9"/>
        <v>76.28754472085863</v>
      </c>
      <c r="E52" s="50">
        <v>946.3</v>
      </c>
      <c r="F52" s="30">
        <f t="shared" si="10"/>
        <v>96.89316284476381</v>
      </c>
    </row>
    <row r="53" spans="1:6" ht="15">
      <c r="A53" s="35" t="s">
        <v>4</v>
      </c>
      <c r="B53" s="28">
        <v>3898.4</v>
      </c>
      <c r="C53" s="28">
        <v>2665.3</v>
      </c>
      <c r="D53" s="28">
        <f t="shared" si="9"/>
        <v>68.36907449209933</v>
      </c>
      <c r="E53" s="50">
        <v>2834.1</v>
      </c>
      <c r="F53" s="30">
        <f t="shared" si="10"/>
        <v>94.04396457429168</v>
      </c>
    </row>
    <row r="54" spans="1:6" ht="15">
      <c r="A54" s="18" t="s">
        <v>2</v>
      </c>
      <c r="B54" s="28">
        <v>11004.1</v>
      </c>
      <c r="C54" s="28">
        <v>5397.2</v>
      </c>
      <c r="D54" s="28">
        <f t="shared" si="9"/>
        <v>49.047173326305646</v>
      </c>
      <c r="E54" s="50">
        <v>6668.7</v>
      </c>
      <c r="F54" s="30">
        <f t="shared" si="10"/>
        <v>80.93331533882166</v>
      </c>
    </row>
    <row r="55" spans="1:6" ht="30.75">
      <c r="A55" s="36" t="s">
        <v>29</v>
      </c>
      <c r="B55" s="38">
        <v>4629</v>
      </c>
      <c r="C55" s="38">
        <v>1643.2</v>
      </c>
      <c r="D55" s="37">
        <f t="shared" si="9"/>
        <v>35.497947720890046</v>
      </c>
      <c r="E55" s="50">
        <v>4810.1</v>
      </c>
      <c r="F55" s="37">
        <f t="shared" si="10"/>
        <v>34.16145194486601</v>
      </c>
    </row>
    <row r="56" spans="1:6" ht="17.25" customHeight="1">
      <c r="A56" s="16" t="s">
        <v>33</v>
      </c>
      <c r="B56" s="28">
        <v>19.5</v>
      </c>
      <c r="C56" s="38">
        <v>0</v>
      </c>
      <c r="D56" s="37">
        <f t="shared" si="9"/>
        <v>0</v>
      </c>
      <c r="E56" s="50">
        <v>0.9</v>
      </c>
      <c r="F56" s="37">
        <f t="shared" si="10"/>
        <v>0</v>
      </c>
    </row>
    <row r="57" spans="1:6" ht="17.25" customHeight="1">
      <c r="A57" s="16" t="s">
        <v>58</v>
      </c>
      <c r="B57" s="28">
        <v>829.3</v>
      </c>
      <c r="C57" s="38">
        <v>516.4</v>
      </c>
      <c r="D57" s="37">
        <f t="shared" si="9"/>
        <v>62.26938381767756</v>
      </c>
      <c r="E57" s="50">
        <v>604.3</v>
      </c>
      <c r="F57" s="37">
        <f t="shared" si="10"/>
        <v>85.45424458050638</v>
      </c>
    </row>
    <row r="58" spans="1:6" ht="15">
      <c r="A58" s="16" t="s">
        <v>70</v>
      </c>
      <c r="B58" s="28">
        <f>10+198.5+17.5</f>
        <v>226</v>
      </c>
      <c r="C58" s="38">
        <v>0</v>
      </c>
      <c r="D58" s="37">
        <f t="shared" si="9"/>
        <v>0</v>
      </c>
      <c r="E58" s="51">
        <f>94.7+361-40</f>
        <v>415.7</v>
      </c>
      <c r="F58" s="37">
        <f t="shared" si="10"/>
        <v>0</v>
      </c>
    </row>
    <row r="59" spans="1:6" ht="18" customHeight="1">
      <c r="A59" s="16" t="s">
        <v>69</v>
      </c>
      <c r="B59" s="28">
        <v>2815.72052</v>
      </c>
      <c r="C59" s="28">
        <v>1945.7848900000001</v>
      </c>
      <c r="D59" s="37">
        <f t="shared" si="9"/>
        <v>69.10433319568237</v>
      </c>
      <c r="E59" s="21">
        <v>40</v>
      </c>
      <c r="F59" s="37">
        <f t="shared" si="10"/>
        <v>4864.462225</v>
      </c>
    </row>
    <row r="60" spans="1:6" ht="17.25" customHeight="1">
      <c r="A60" s="16" t="s">
        <v>62</v>
      </c>
      <c r="B60" s="28">
        <v>2256.3</v>
      </c>
      <c r="C60" s="28">
        <v>0</v>
      </c>
      <c r="D60" s="37">
        <f t="shared" si="9"/>
        <v>0</v>
      </c>
      <c r="E60" s="28">
        <v>0</v>
      </c>
      <c r="F60" s="37"/>
    </row>
    <row r="61" spans="1:6" ht="15">
      <c r="A61" s="36" t="s">
        <v>76</v>
      </c>
      <c r="B61" s="28">
        <v>150</v>
      </c>
      <c r="C61" s="28">
        <v>100</v>
      </c>
      <c r="D61" s="37">
        <f t="shared" si="9"/>
        <v>66.66666666666666</v>
      </c>
      <c r="E61" s="50">
        <f>31.8+45.9+50</f>
        <v>127.7</v>
      </c>
      <c r="F61" s="37">
        <f t="shared" si="10"/>
        <v>78.30853563038372</v>
      </c>
    </row>
    <row r="62" spans="1:9" ht="22.5" customHeight="1">
      <c r="A62" s="10" t="s">
        <v>51</v>
      </c>
      <c r="B62" s="9">
        <f>B37+B38+B42+B45+B52+B53+B54+B55+B56+B58+B59+B61+B60+B57</f>
        <v>204009.82051999998</v>
      </c>
      <c r="C62" s="9">
        <f>C37+C38+C42+C45+C52+C53+C54+C55+C56+C58+C59+C61+C60+C57</f>
        <v>145345.28489</v>
      </c>
      <c r="D62" s="11">
        <f>C62/B62*100</f>
        <v>71.24425898691047</v>
      </c>
      <c r="E62" s="9">
        <f>E37+E38+E42+E45+E52+E53+E54+E55+E56+E58+E59+E61+E60+E57</f>
        <v>146517.70000000004</v>
      </c>
      <c r="F62" s="37">
        <f t="shared" si="10"/>
        <v>99.19981332630799</v>
      </c>
      <c r="I62" s="53"/>
    </row>
    <row r="63" spans="1:9" s="45" customFormat="1" ht="20.25" customHeight="1">
      <c r="A63" s="76" t="s">
        <v>47</v>
      </c>
      <c r="B63" s="77"/>
      <c r="C63" s="77"/>
      <c r="D63" s="77"/>
      <c r="E63" s="77"/>
      <c r="F63" s="78"/>
      <c r="G63" s="48"/>
      <c r="H63" s="48"/>
      <c r="I63" s="48"/>
    </row>
    <row r="64" spans="1:8" ht="15">
      <c r="A64" s="26" t="s">
        <v>23</v>
      </c>
      <c r="B64" s="38">
        <v>49.5</v>
      </c>
      <c r="C64" s="38">
        <v>0</v>
      </c>
      <c r="D64" s="38">
        <f>C64/B64*100</f>
        <v>0</v>
      </c>
      <c r="E64" s="49">
        <v>665.2</v>
      </c>
      <c r="F64" s="39">
        <f aca="true" t="shared" si="11" ref="F64:F79">C64/E64*100</f>
        <v>0</v>
      </c>
      <c r="G64" s="53"/>
      <c r="H64" s="53"/>
    </row>
    <row r="65" spans="1:6" ht="15">
      <c r="A65" s="40" t="s">
        <v>0</v>
      </c>
      <c r="B65" s="37">
        <v>2499</v>
      </c>
      <c r="C65" s="41">
        <v>0</v>
      </c>
      <c r="D65" s="38">
        <f>C65/B65*100</f>
        <v>0</v>
      </c>
      <c r="E65" s="41">
        <v>3451.5</v>
      </c>
      <c r="F65" s="39">
        <f t="shared" si="11"/>
        <v>0</v>
      </c>
    </row>
    <row r="66" spans="1:6" ht="15">
      <c r="A66" s="18" t="s">
        <v>64</v>
      </c>
      <c r="B66" s="37">
        <v>2406.6</v>
      </c>
      <c r="C66" s="41">
        <v>0</v>
      </c>
      <c r="D66" s="38">
        <f aca="true" t="shared" si="12" ref="D66:D77">C66/B66*100</f>
        <v>0</v>
      </c>
      <c r="E66" s="41">
        <v>3451.5</v>
      </c>
      <c r="F66" s="39">
        <f t="shared" si="11"/>
        <v>0</v>
      </c>
    </row>
    <row r="67" spans="1:6" ht="15">
      <c r="A67" s="40" t="s">
        <v>24</v>
      </c>
      <c r="B67" s="37">
        <v>1922.1</v>
      </c>
      <c r="C67" s="41">
        <v>35</v>
      </c>
      <c r="D67" s="38">
        <f t="shared" si="12"/>
        <v>1.8209250299151971</v>
      </c>
      <c r="E67" s="41">
        <v>23.2</v>
      </c>
      <c r="F67" s="39">
        <f t="shared" si="11"/>
        <v>150.86206896551724</v>
      </c>
    </row>
    <row r="68" spans="1:6" ht="15">
      <c r="A68" s="26" t="s">
        <v>12</v>
      </c>
      <c r="B68" s="37">
        <v>0</v>
      </c>
      <c r="C68" s="37">
        <v>0</v>
      </c>
      <c r="D68" s="38">
        <v>0</v>
      </c>
      <c r="E68" s="41">
        <v>49.5</v>
      </c>
      <c r="F68" s="39">
        <f>C68/E68*100</f>
        <v>0</v>
      </c>
    </row>
    <row r="69" spans="1:6" ht="15">
      <c r="A69" s="40" t="s">
        <v>3</v>
      </c>
      <c r="B69" s="37">
        <v>3</v>
      </c>
      <c r="C69" s="37">
        <v>0</v>
      </c>
      <c r="D69" s="38">
        <f t="shared" si="12"/>
        <v>0</v>
      </c>
      <c r="E69" s="41">
        <v>5</v>
      </c>
      <c r="F69" s="39">
        <f>C69/E69*100</f>
        <v>0</v>
      </c>
    </row>
    <row r="70" spans="1:6" ht="15">
      <c r="A70" s="35" t="s">
        <v>4</v>
      </c>
      <c r="B70" s="37">
        <v>0</v>
      </c>
      <c r="C70" s="37">
        <v>0</v>
      </c>
      <c r="D70" s="38"/>
      <c r="E70" s="38">
        <v>142.3</v>
      </c>
      <c r="F70" s="39">
        <f>C70/E70*100</f>
        <v>0</v>
      </c>
    </row>
    <row r="71" spans="1:6" ht="15">
      <c r="A71" s="18" t="s">
        <v>2</v>
      </c>
      <c r="B71" s="37">
        <v>1283.1</v>
      </c>
      <c r="C71" s="37">
        <v>0</v>
      </c>
      <c r="D71" s="38">
        <f t="shared" si="12"/>
        <v>0</v>
      </c>
      <c r="E71" s="38">
        <v>1304.7</v>
      </c>
      <c r="F71" s="39">
        <f>C71/E71*100</f>
        <v>0</v>
      </c>
    </row>
    <row r="72" spans="1:6" ht="15">
      <c r="A72" s="26" t="s">
        <v>34</v>
      </c>
      <c r="B72" s="38">
        <v>331.9</v>
      </c>
      <c r="C72" s="37">
        <v>0</v>
      </c>
      <c r="D72" s="38">
        <f t="shared" si="12"/>
        <v>0</v>
      </c>
      <c r="E72" s="50">
        <v>1526.1</v>
      </c>
      <c r="F72" s="39">
        <f t="shared" si="11"/>
        <v>0</v>
      </c>
    </row>
    <row r="73" spans="1:6" ht="21.75" customHeight="1">
      <c r="A73" s="26" t="s">
        <v>63</v>
      </c>
      <c r="B73" s="38">
        <v>0</v>
      </c>
      <c r="C73" s="37">
        <v>0</v>
      </c>
      <c r="D73" s="38"/>
      <c r="E73" s="50">
        <v>299.1</v>
      </c>
      <c r="F73" s="39">
        <f t="shared" si="11"/>
        <v>0</v>
      </c>
    </row>
    <row r="74" spans="1:6" ht="18.75" customHeight="1">
      <c r="A74" s="26" t="s">
        <v>61</v>
      </c>
      <c r="B74" s="38">
        <v>0</v>
      </c>
      <c r="C74" s="37">
        <v>0</v>
      </c>
      <c r="D74" s="38"/>
      <c r="E74" s="50">
        <v>2369.8</v>
      </c>
      <c r="F74" s="39">
        <f t="shared" si="11"/>
        <v>0</v>
      </c>
    </row>
    <row r="75" spans="1:6" ht="32.25" customHeight="1">
      <c r="A75" s="26" t="s">
        <v>71</v>
      </c>
      <c r="B75" s="38">
        <v>3583.06032</v>
      </c>
      <c r="C75" s="37">
        <v>0</v>
      </c>
      <c r="D75" s="38">
        <f t="shared" si="12"/>
        <v>0</v>
      </c>
      <c r="E75" s="38">
        <v>8322</v>
      </c>
      <c r="F75" s="39">
        <f t="shared" si="11"/>
        <v>0</v>
      </c>
    </row>
    <row r="76" spans="1:6" ht="18" customHeight="1">
      <c r="A76" s="36" t="s">
        <v>72</v>
      </c>
      <c r="B76" s="38">
        <v>50</v>
      </c>
      <c r="C76" s="37">
        <v>0</v>
      </c>
      <c r="D76" s="38">
        <f t="shared" si="12"/>
        <v>0</v>
      </c>
      <c r="E76" s="38">
        <v>274.6</v>
      </c>
      <c r="F76" s="39">
        <f t="shared" si="11"/>
        <v>0</v>
      </c>
    </row>
    <row r="77" spans="1:6" ht="18" customHeight="1">
      <c r="A77" s="16" t="s">
        <v>69</v>
      </c>
      <c r="B77" s="38">
        <v>78</v>
      </c>
      <c r="C77" s="37">
        <v>0</v>
      </c>
      <c r="D77" s="38">
        <f t="shared" si="12"/>
        <v>0</v>
      </c>
      <c r="E77" s="38">
        <v>0</v>
      </c>
      <c r="F77" s="39"/>
    </row>
    <row r="78" spans="1:6" ht="15">
      <c r="A78" s="36" t="s">
        <v>28</v>
      </c>
      <c r="B78" s="38">
        <f>33.7+61.3</f>
        <v>95</v>
      </c>
      <c r="C78" s="38">
        <v>0</v>
      </c>
      <c r="D78" s="38">
        <f>C78/B78*100</f>
        <v>0</v>
      </c>
      <c r="E78" s="38">
        <v>8.9</v>
      </c>
      <c r="F78" s="39">
        <f t="shared" si="11"/>
        <v>0</v>
      </c>
    </row>
    <row r="79" spans="1:6" ht="15">
      <c r="A79" s="36" t="s">
        <v>77</v>
      </c>
      <c r="B79" s="38"/>
      <c r="C79" s="38"/>
      <c r="D79" s="38"/>
      <c r="E79" s="38">
        <v>165.6</v>
      </c>
      <c r="F79" s="39">
        <f t="shared" si="11"/>
        <v>0</v>
      </c>
    </row>
    <row r="80" spans="1:6" ht="24" customHeight="1">
      <c r="A80" s="7" t="s">
        <v>20</v>
      </c>
      <c r="B80" s="2">
        <f>SUM(B64:B79)-B66</f>
        <v>9894.66032</v>
      </c>
      <c r="C80" s="2">
        <f>SUM(C64:C78)</f>
        <v>35</v>
      </c>
      <c r="D80" s="5">
        <f>C80/B80*100</f>
        <v>0.35372613983781503</v>
      </c>
      <c r="E80" s="2">
        <f>SUM(E64:E79)-E66</f>
        <v>18607.5</v>
      </c>
      <c r="F80" s="6">
        <f>C80/E80*100</f>
        <v>0.18809619776971653</v>
      </c>
    </row>
    <row r="81" spans="1:6" ht="27.75" customHeight="1">
      <c r="A81" s="7" t="s">
        <v>18</v>
      </c>
      <c r="B81" s="2">
        <v>5399.2</v>
      </c>
      <c r="C81" s="2">
        <v>1661.1</v>
      </c>
      <c r="D81" s="5">
        <f>C81/B81*100</f>
        <v>30.765668987998225</v>
      </c>
      <c r="E81" s="5">
        <v>3477.2</v>
      </c>
      <c r="F81" s="5">
        <f>C81/E81*100</f>
        <v>47.771195214540434</v>
      </c>
    </row>
    <row r="82" spans="1:9" ht="23.25" customHeight="1">
      <c r="A82" s="15" t="s">
        <v>52</v>
      </c>
      <c r="B82" s="2">
        <f>B80+B81</f>
        <v>15293.86032</v>
      </c>
      <c r="C82" s="2">
        <f>C80+C81</f>
        <v>1696.1</v>
      </c>
      <c r="D82" s="5">
        <f>C82/B82*100</f>
        <v>11.090071208391944</v>
      </c>
      <c r="E82" s="2">
        <f>E80+E81</f>
        <v>22084.7</v>
      </c>
      <c r="F82" s="5">
        <f>C82/E82*100</f>
        <v>7.679977541012556</v>
      </c>
      <c r="I82" s="53"/>
    </row>
    <row r="83" spans="1:9" ht="22.5" customHeight="1">
      <c r="A83" s="47"/>
      <c r="G83" s="53"/>
      <c r="H83" s="53"/>
      <c r="I83" s="53"/>
    </row>
    <row r="85" spans="2:3" ht="12.75">
      <c r="B85" s="53"/>
      <c r="C85" s="53"/>
    </row>
  </sheetData>
  <sheetProtection/>
  <mergeCells count="6">
    <mergeCell ref="A27:F27"/>
    <mergeCell ref="A36:F36"/>
    <mergeCell ref="A63:F63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80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2022-11-23T09:18:33Z</cp:lastPrinted>
  <dcterms:created xsi:type="dcterms:W3CDTF">2008-11-20T12:12:02Z</dcterms:created>
  <dcterms:modified xsi:type="dcterms:W3CDTF">2022-11-23T09:19:26Z</dcterms:modified>
  <cp:category/>
  <cp:version/>
  <cp:contentType/>
  <cp:contentStatus/>
</cp:coreProperties>
</file>