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056" windowHeight="9120" activeTab="0"/>
  </bookViews>
  <sheets>
    <sheet name="табл" sheetId="1" r:id="rId1"/>
  </sheets>
  <definedNames>
    <definedName name="_xlnm.Print_Area" localSheetId="0">'табл'!$A$1:$F$85</definedName>
  </definedNames>
  <calcPr fullCalcOnLoad="1"/>
</workbook>
</file>

<file path=xl/sharedStrings.xml><?xml version="1.0" encoding="utf-8"?>
<sst xmlns="http://schemas.openxmlformats.org/spreadsheetml/2006/main" count="94" uniqueCount="84">
  <si>
    <t>Освіта</t>
  </si>
  <si>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</si>
  <si>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</si>
  <si>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</si>
  <si>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</si>
  <si>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 бюджетних установ</t>
  </si>
  <si>
    <t>Екологічний податок</t>
  </si>
  <si>
    <t>%  вико нання</t>
  </si>
  <si>
    <t>Всього доходів по спецфонду без власних надходжень установ</t>
  </si>
  <si>
    <t xml:space="preserve">         МІСЬКЕ          ФІНАНСОВЕ        УПРАВЛІННЯ           ІНФОРМУЄ</t>
  </si>
  <si>
    <t>ДОХОДИ</t>
  </si>
  <si>
    <t xml:space="preserve">виконання  </t>
  </si>
  <si>
    <t>Соціальний  захист населення</t>
  </si>
  <si>
    <t>Податок на доходи фізичних осіб</t>
  </si>
  <si>
    <t>Податок на прибуток</t>
  </si>
  <si>
    <t>Плата за надання інших адміністративних послуг</t>
  </si>
  <si>
    <t>Державне мито</t>
  </si>
  <si>
    <t xml:space="preserve">Інші надходження </t>
  </si>
  <si>
    <t>Видатки за рахунок власних надходжень бюджетних установ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</si>
  <si>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</si>
  <si>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З А Г А Л Ь Н И Й       Ф О Н Д</t>
  </si>
  <si>
    <t xml:space="preserve">  - Єдиний податок</t>
  </si>
  <si>
    <t>Державне управління</t>
  </si>
  <si>
    <t>Охорона здоров'я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</si>
  <si>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</si>
  <si>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</si>
  <si>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>Інша діяльність</t>
  </si>
  <si>
    <t xml:space="preserve">Утримання та розвиток автомобільних доріг та дорожньої інфраструктури </t>
  </si>
  <si>
    <t>Плата за розміщення тимчасово вільних коштів місцевих бюджетів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</si>
  <si>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</si>
  <si>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Офіційні трансферти</t>
  </si>
  <si>
    <t>Надходження коштів пайової участі у розвитку інфраструктури населеного пункту</t>
  </si>
  <si>
    <t>Сприяння розвитку малого та середнього підприємництва</t>
  </si>
  <si>
    <t>Будівництво освітніх закладів</t>
  </si>
  <si>
    <t>Внески до статутного капіталу суб'єктів господарювання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</si>
  <si>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</si>
  <si>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штрафи та інші санкції</t>
  </si>
  <si>
    <t xml:space="preserve"> план періоду</t>
  </si>
  <si>
    <t>Місцеві податки і збори, з них</t>
  </si>
  <si>
    <t xml:space="preserve">  -  Збір за місця для паркування</t>
  </si>
  <si>
    <t xml:space="preserve">    - Податок на  майно,в тому числі:</t>
  </si>
  <si>
    <t xml:space="preserve">                          ∙  транспортний податок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</si>
  <si>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</si>
  <si>
    <t>тис.грн</t>
  </si>
  <si>
    <t>Внутрішні податки на товари та послуги (акциз)</t>
  </si>
  <si>
    <t xml:space="preserve">        ∙ податок на нерухоме майно,     відмінне від земельної ділянки</t>
  </si>
  <si>
    <t xml:space="preserve">           ∙  плата за землю</t>
  </si>
  <si>
    <t>Усього доходів (без врахування міжбюджетних трансфертів)</t>
  </si>
  <si>
    <t>С П Е Ц І А Л Ь Н И Й    Ф О Н Д</t>
  </si>
  <si>
    <t>ВИДАТКИ</t>
  </si>
  <si>
    <t>РАЗОМ ДОХОДІВ ЗАГАЛЬНОГО ФОНДУ</t>
  </si>
  <si>
    <t>РАЗОМ  ДОХОДІВ СПЕЦІАЛЬНОГО ФОНДУ</t>
  </si>
  <si>
    <t>РАЗОМ ВИДАТКІВ ЗАГАЛЬНОГО ФОНДУ</t>
  </si>
  <si>
    <t>РАЗОМ ВИДАТКІВ СПЕЦІАЛЬНОГО ФОНДУ</t>
  </si>
  <si>
    <t>Освіта всього, в т.ч.</t>
  </si>
  <si>
    <t>Охорона здоров'я всього, в т.ч.</t>
  </si>
  <si>
    <t>Соціальний захист та соціальне забезпечення , в т.ч.</t>
  </si>
  <si>
    <t>заходи з питань дітей,сім'ї та молоді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</si>
  <si>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</si>
  <si>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</si>
  <si>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Інші заходи громадського порядку та безпеки</t>
  </si>
  <si>
    <t xml:space="preserve"> -багатопрофільна стаціонарна медична допомога населенню</t>
  </si>
  <si>
    <t xml:space="preserve"> -первинна медична допомога населенню</t>
  </si>
  <si>
    <t>Будівництво об'єктів житлово -комунального господарства</t>
  </si>
  <si>
    <t xml:space="preserve">% вико нання 2021р до 2020р </t>
  </si>
  <si>
    <t>Резервний фонд</t>
  </si>
  <si>
    <t>Заходи та роботи з мобілізаційної підготовки місцевого значення</t>
  </si>
  <si>
    <t>Будівництво споруд, установ та закладів фізичної культури і спорту</t>
  </si>
  <si>
    <t xml:space="preserve">    -надання загальної середньої освіти</t>
  </si>
  <si>
    <t xml:space="preserve">    -надання дошкільної освіти</t>
  </si>
  <si>
    <t xml:space="preserve">     -надання загальної середньої освіти</t>
  </si>
  <si>
    <t xml:space="preserve">   -надання спеціальної освіти мистецькими школами</t>
  </si>
  <si>
    <t xml:space="preserve">             Виконання бюджету міської територіальної громади за І півріччя 2021 року</t>
  </si>
  <si>
    <r>
      <t xml:space="preserve">виконано в І півр 2020 р </t>
    </r>
    <r>
      <rPr>
        <b/>
        <sz val="10"/>
        <rFont val="Times New Roman"/>
        <family val="1"/>
      </rPr>
      <t xml:space="preserve"> </t>
    </r>
  </si>
  <si>
    <t xml:space="preserve">виконано в І півр 2020 р </t>
  </si>
  <si>
    <t>Рентна плата та плата за використання інших природних ресурсів</t>
  </si>
  <si>
    <t>Інші субвенції з місцевого бюджету</t>
  </si>
  <si>
    <t>Виконання інвестиційних проектів за рахунок субвенцій з інших бюджетів</t>
  </si>
  <si>
    <t>Дотації та субвенції з місцевого бюджету</t>
  </si>
  <si>
    <t>Виконання інвестиційних проектів в рамках здійснення заходів щодо соціально- економічного розвитку окремих територій</t>
  </si>
  <si>
    <t>Всього видатків без власних надходжень установ</t>
  </si>
  <si>
    <t xml:space="preserve"> -надання соціальних та реабілітаційних послуг в установах соціального обслуговування</t>
  </si>
  <si>
    <t xml:space="preserve">  - утримання та забезпечення діяльності центрів соціальних служб</t>
  </si>
  <si>
    <t>Плата за встановлення земельного сервітуту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</si>
</sst>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"/>
    <numFmt numFmtId="197" formatCode="0.000000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"/>
    <numFmt numFmtId="203" formatCode="#,##0.0_ ;[Red]\-#,##0.0\ "/>
    <numFmt numFmtId="204" formatCode="#,##0.000"/>
    <numFmt numFmtId="205" formatCode="#,##0.000000"/>
    <numFmt numFmtId="206" formatCode="#0.0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8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188" fontId="1" fillId="0" borderId="10" xfId="0" applyNumberFormat="1" applyFont="1" applyBorder="1" applyAlignment="1">
      <alignment horizontal="right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0" fontId="1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top"/>
    </xf>
    <xf numFmtId="0" fontId="1" fillId="0" borderId="10" xfId="0" applyFont="1" applyBorder="1" applyAlignment="1">
      <alignment horizontal="left" vertical="center" wrapText="1"/>
    </xf>
    <xf numFmtId="188" fontId="3" fillId="0" borderId="10" xfId="0" applyNumberFormat="1" applyFont="1" applyFill="1" applyBorder="1" applyAlignment="1">
      <alignment horizontal="right"/>
    </xf>
    <xf numFmtId="188" fontId="3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88" fontId="3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188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33" borderId="12" xfId="0" applyFont="1" applyFill="1" applyBorder="1" applyAlignment="1">
      <alignment horizontal="justify" vertical="top" wrapText="1"/>
    </xf>
    <xf numFmtId="188" fontId="3" fillId="33" borderId="1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vertical="top" wrapText="1"/>
    </xf>
    <xf numFmtId="188" fontId="3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justify" vertical="top" wrapText="1"/>
    </xf>
    <xf numFmtId="202" fontId="6" fillId="33" borderId="10" xfId="53" applyNumberFormat="1" applyFont="1" applyFill="1" applyBorder="1" applyAlignment="1">
      <alignment horizontal="right" vertical="center"/>
      <protection/>
    </xf>
    <xf numFmtId="188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 wrapText="1"/>
    </xf>
    <xf numFmtId="188" fontId="3" fillId="33" borderId="10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188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justify" vertical="top" wrapText="1"/>
    </xf>
    <xf numFmtId="188" fontId="3" fillId="0" borderId="11" xfId="0" applyNumberFormat="1" applyFont="1" applyFill="1" applyBorder="1" applyAlignment="1">
      <alignment horizontal="right"/>
    </xf>
    <xf numFmtId="188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188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justify" vertical="top"/>
    </xf>
    <xf numFmtId="188" fontId="3" fillId="0" borderId="15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188" fontId="3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justify" vertical="top"/>
    </xf>
    <xf numFmtId="0" fontId="1" fillId="0" borderId="17" xfId="0" applyFont="1" applyFill="1" applyBorder="1" applyAlignment="1">
      <alignment horizontal="justify" vertical="top"/>
    </xf>
    <xf numFmtId="0" fontId="1" fillId="0" borderId="18" xfId="0" applyFont="1" applyBorder="1" applyAlignment="1">
      <alignment horizontal="justify" vertical="top"/>
    </xf>
    <xf numFmtId="188" fontId="1" fillId="0" borderId="11" xfId="0" applyNumberFormat="1" applyFont="1" applyBorder="1" applyAlignment="1">
      <alignment/>
    </xf>
    <xf numFmtId="188" fontId="3" fillId="0" borderId="15" xfId="0" applyNumberFormat="1" applyFont="1" applyBorder="1" applyAlignment="1">
      <alignment horizontal="right"/>
    </xf>
    <xf numFmtId="188" fontId="3" fillId="0" borderId="15" xfId="0" applyNumberFormat="1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justify" vertical="top"/>
    </xf>
    <xf numFmtId="0" fontId="1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="73" zoomScaleSheetLayoutView="73" zoomScalePageLayoutView="0" workbookViewId="0" topLeftCell="A1">
      <selection activeCell="A100" sqref="A100"/>
    </sheetView>
  </sheetViews>
  <sheetFormatPr defaultColWidth="9.00390625" defaultRowHeight="12.75"/>
  <cols>
    <col min="1" max="1" width="62.625" style="0" customWidth="1"/>
    <col min="2" max="2" width="10.50390625" style="0" bestFit="1" customWidth="1"/>
    <col min="3" max="3" width="10.125" style="0" customWidth="1"/>
    <col min="4" max="4" width="9.375" style="0" customWidth="1"/>
    <col min="5" max="6" width="10.125" style="0" customWidth="1"/>
  </cols>
  <sheetData>
    <row r="1" spans="1:7" ht="15">
      <c r="A1" s="76" t="s">
        <v>9</v>
      </c>
      <c r="B1" s="76"/>
      <c r="C1" s="76"/>
      <c r="D1" s="76"/>
      <c r="E1" s="76"/>
      <c r="F1" s="76"/>
      <c r="G1" s="4"/>
    </row>
    <row r="2" spans="1:7" ht="15">
      <c r="A2" s="76" t="s">
        <v>72</v>
      </c>
      <c r="B2" s="76"/>
      <c r="C2" s="76"/>
      <c r="D2" s="76"/>
      <c r="E2" s="76"/>
      <c r="F2" s="76"/>
      <c r="G2" s="4"/>
    </row>
    <row r="3" spans="1:7" ht="15">
      <c r="A3" s="3"/>
      <c r="B3" s="4"/>
      <c r="C3" s="4"/>
      <c r="D3" s="4"/>
      <c r="E3" s="4" t="s">
        <v>43</v>
      </c>
      <c r="F3" s="4"/>
      <c r="G3" s="1"/>
    </row>
    <row r="4" spans="1:7" ht="65.25" customHeight="1">
      <c r="A4" s="11" t="s">
        <v>10</v>
      </c>
      <c r="B4" s="12" t="s">
        <v>37</v>
      </c>
      <c r="C4" s="8" t="s">
        <v>11</v>
      </c>
      <c r="D4" s="8" t="s">
        <v>7</v>
      </c>
      <c r="E4" s="8" t="s">
        <v>73</v>
      </c>
      <c r="F4" s="7" t="s">
        <v>64</v>
      </c>
      <c r="G4" s="1"/>
    </row>
    <row r="5" spans="1:7" ht="18" thickBot="1">
      <c r="A5" s="77" t="s">
        <v>20</v>
      </c>
      <c r="B5" s="77"/>
      <c r="C5" s="77"/>
      <c r="D5" s="77"/>
      <c r="E5" s="77"/>
      <c r="F5" s="77"/>
      <c r="G5" s="10"/>
    </row>
    <row r="6" spans="1:6" ht="15">
      <c r="A6" s="26" t="s">
        <v>13</v>
      </c>
      <c r="B6" s="14">
        <v>45045.6</v>
      </c>
      <c r="C6" s="14">
        <v>47145.41076</v>
      </c>
      <c r="D6" s="14">
        <f aca="true" t="shared" si="0" ref="D6:D14">C6/B6*100</f>
        <v>104.66152245724332</v>
      </c>
      <c r="E6" s="14">
        <v>39276.64</v>
      </c>
      <c r="F6" s="27">
        <f aca="true" t="shared" si="1" ref="F6:F18">C6/E6*100</f>
        <v>120.03422584009222</v>
      </c>
    </row>
    <row r="7" spans="1:6" ht="15">
      <c r="A7" s="28" t="s">
        <v>14</v>
      </c>
      <c r="B7" s="14">
        <v>2</v>
      </c>
      <c r="C7" s="14">
        <v>9.702</v>
      </c>
      <c r="D7" s="14">
        <f t="shared" si="0"/>
        <v>485.1</v>
      </c>
      <c r="E7" s="14">
        <v>5.422</v>
      </c>
      <c r="F7" s="27">
        <f t="shared" si="1"/>
        <v>178.93766137956476</v>
      </c>
    </row>
    <row r="8" spans="1:6" ht="30.75">
      <c r="A8" s="44" t="s">
        <v>75</v>
      </c>
      <c r="B8" s="14">
        <v>0</v>
      </c>
      <c r="C8" s="14">
        <v>0</v>
      </c>
      <c r="D8" s="14"/>
      <c r="E8" s="45">
        <v>0.05179</v>
      </c>
      <c r="F8" s="27">
        <f t="shared" si="1"/>
        <v>0</v>
      </c>
    </row>
    <row r="9" spans="1:6" ht="19.5" customHeight="1">
      <c r="A9" s="29" t="s">
        <v>44</v>
      </c>
      <c r="B9" s="14">
        <v>4669</v>
      </c>
      <c r="C9" s="14">
        <v>4867.17092</v>
      </c>
      <c r="D9" s="15">
        <f t="shared" si="0"/>
        <v>104.24439751552794</v>
      </c>
      <c r="E9" s="15">
        <v>3912.549</v>
      </c>
      <c r="F9" s="30">
        <f t="shared" si="1"/>
        <v>124.39897672847036</v>
      </c>
    </row>
    <row r="10" spans="1:6" ht="15">
      <c r="A10" s="28" t="s">
        <v>38</v>
      </c>
      <c r="B10" s="14">
        <f>B11+B15+B16</f>
        <v>17285.4</v>
      </c>
      <c r="C10" s="14">
        <v>18442.31</v>
      </c>
      <c r="D10" s="14">
        <f t="shared" si="0"/>
        <v>106.69298945931249</v>
      </c>
      <c r="E10" s="14">
        <f>E11+E15+E16</f>
        <v>13715.08</v>
      </c>
      <c r="F10" s="27">
        <f t="shared" si="1"/>
        <v>134.46738918037664</v>
      </c>
    </row>
    <row r="11" spans="1:6" ht="15">
      <c r="A11" s="31" t="s">
        <v>40</v>
      </c>
      <c r="B11" s="14">
        <f>B12+B13+B14</f>
        <v>11427.1</v>
      </c>
      <c r="C11" s="14">
        <f>C12+C13+C14</f>
        <v>12196.08</v>
      </c>
      <c r="D11" s="14">
        <f t="shared" si="0"/>
        <v>106.72944141558224</v>
      </c>
      <c r="E11" s="14">
        <f>E12+E13+E14</f>
        <v>8825.2</v>
      </c>
      <c r="F11" s="27">
        <f t="shared" si="1"/>
        <v>138.19607487649003</v>
      </c>
    </row>
    <row r="12" spans="1:6" ht="31.5" customHeight="1">
      <c r="A12" s="28" t="s">
        <v>45</v>
      </c>
      <c r="B12" s="14">
        <v>3240.9</v>
      </c>
      <c r="C12" s="14">
        <v>3415.24</v>
      </c>
      <c r="D12" s="14">
        <f t="shared" si="0"/>
        <v>105.37936992810637</v>
      </c>
      <c r="E12" s="15">
        <v>1855</v>
      </c>
      <c r="F12" s="27">
        <f t="shared" si="1"/>
        <v>184.10997304582207</v>
      </c>
    </row>
    <row r="13" spans="1:6" ht="14.25" customHeight="1">
      <c r="A13" s="29" t="s">
        <v>46</v>
      </c>
      <c r="B13" s="14">
        <v>8159.2</v>
      </c>
      <c r="C13" s="14">
        <v>8714.24</v>
      </c>
      <c r="D13" s="15">
        <f t="shared" si="0"/>
        <v>106.80262770859888</v>
      </c>
      <c r="E13" s="15">
        <v>6920.2</v>
      </c>
      <c r="F13" s="30">
        <f t="shared" si="1"/>
        <v>125.92468425768043</v>
      </c>
    </row>
    <row r="14" spans="1:6" ht="15">
      <c r="A14" s="28" t="s">
        <v>41</v>
      </c>
      <c r="B14" s="14">
        <v>27</v>
      </c>
      <c r="C14" s="14">
        <v>66.6</v>
      </c>
      <c r="D14" s="24">
        <f t="shared" si="0"/>
        <v>246.66666666666663</v>
      </c>
      <c r="E14" s="14">
        <v>50</v>
      </c>
      <c r="F14" s="30">
        <f t="shared" si="1"/>
        <v>133.2</v>
      </c>
    </row>
    <row r="15" spans="1:6" ht="15">
      <c r="A15" s="28" t="s">
        <v>39</v>
      </c>
      <c r="B15" s="14">
        <v>0</v>
      </c>
      <c r="C15" s="14">
        <v>0</v>
      </c>
      <c r="D15" s="24"/>
      <c r="E15" s="14">
        <v>1.8</v>
      </c>
      <c r="F15" s="30">
        <f t="shared" si="1"/>
        <v>0</v>
      </c>
    </row>
    <row r="16" spans="1:6" ht="15">
      <c r="A16" s="28" t="s">
        <v>21</v>
      </c>
      <c r="B16" s="14">
        <v>5858.3</v>
      </c>
      <c r="C16" s="14">
        <v>6246.2</v>
      </c>
      <c r="D16" s="14">
        <f>C16/B16*100</f>
        <v>106.62137480156359</v>
      </c>
      <c r="E16" s="14">
        <v>4888.08</v>
      </c>
      <c r="F16" s="30">
        <f t="shared" si="1"/>
        <v>127.78432431547766</v>
      </c>
    </row>
    <row r="17" spans="1:6" ht="48" customHeight="1">
      <c r="A17" s="32" t="s">
        <v>29</v>
      </c>
      <c r="B17" s="14">
        <v>0.8</v>
      </c>
      <c r="C17" s="14">
        <v>2.956</v>
      </c>
      <c r="D17" s="14">
        <f>C17/B17*100</f>
        <v>369.5</v>
      </c>
      <c r="E17" s="14">
        <v>0.593</v>
      </c>
      <c r="F17" s="30">
        <f t="shared" si="1"/>
        <v>498.4822934232715</v>
      </c>
    </row>
    <row r="18" spans="1:6" ht="30.75">
      <c r="A18" s="32" t="s">
        <v>28</v>
      </c>
      <c r="B18" s="14">
        <v>0</v>
      </c>
      <c r="C18" s="14">
        <v>504.83288</v>
      </c>
      <c r="D18" s="27"/>
      <c r="E18" s="27">
        <v>675.4</v>
      </c>
      <c r="F18" s="27">
        <f t="shared" si="1"/>
        <v>74.74576251110453</v>
      </c>
    </row>
    <row r="19" spans="1:6" ht="15">
      <c r="A19" s="31" t="s">
        <v>36</v>
      </c>
      <c r="B19" s="14">
        <v>23.3</v>
      </c>
      <c r="C19" s="14">
        <v>23.71922</v>
      </c>
      <c r="D19" s="27">
        <f aca="true" t="shared" si="2" ref="D19:D28">C19/B19*100</f>
        <v>101.79922746781116</v>
      </c>
      <c r="E19" s="27">
        <v>6.5</v>
      </c>
      <c r="F19" s="27">
        <f aca="true" t="shared" si="3" ref="F19:F26">C19/E19*100</f>
        <v>364.9110769230769</v>
      </c>
    </row>
    <row r="20" spans="1:6" ht="47.25" customHeight="1">
      <c r="A20" s="31" t="s">
        <v>35</v>
      </c>
      <c r="B20" s="14">
        <v>0</v>
      </c>
      <c r="C20" s="14">
        <v>52</v>
      </c>
      <c r="D20" s="27"/>
      <c r="E20" s="27">
        <v>44.2</v>
      </c>
      <c r="F20" s="27">
        <f t="shared" si="3"/>
        <v>117.64705882352939</v>
      </c>
    </row>
    <row r="21" spans="1:6" ht="17.25" customHeight="1">
      <c r="A21" s="66" t="s">
        <v>83</v>
      </c>
      <c r="B21" s="14">
        <v>0</v>
      </c>
      <c r="C21" s="14">
        <v>6.318899999999999</v>
      </c>
      <c r="D21" s="27"/>
      <c r="E21" s="27"/>
      <c r="F21" s="27"/>
    </row>
    <row r="22" spans="1:6" ht="17.25" customHeight="1">
      <c r="A22" s="32" t="s">
        <v>15</v>
      </c>
      <c r="B22" s="14">
        <v>364</v>
      </c>
      <c r="C22" s="14">
        <v>407.006</v>
      </c>
      <c r="D22" s="27">
        <f t="shared" si="2"/>
        <v>111.81483516483515</v>
      </c>
      <c r="E22" s="27">
        <v>355.7</v>
      </c>
      <c r="F22" s="27">
        <f t="shared" si="3"/>
        <v>114.42395276918751</v>
      </c>
    </row>
    <row r="23" spans="1:6" ht="48" customHeight="1">
      <c r="A23" s="32" t="s">
        <v>42</v>
      </c>
      <c r="B23" s="14">
        <v>97</v>
      </c>
      <c r="C23" s="14">
        <v>98.503</v>
      </c>
      <c r="D23" s="27">
        <f t="shared" si="2"/>
        <v>101.54948453608247</v>
      </c>
      <c r="E23" s="27">
        <v>105.142</v>
      </c>
      <c r="F23" s="27">
        <f t="shared" si="3"/>
        <v>93.6856822202355</v>
      </c>
    </row>
    <row r="24" spans="1:6" ht="15">
      <c r="A24" s="32" t="s">
        <v>16</v>
      </c>
      <c r="B24" s="14">
        <v>146</v>
      </c>
      <c r="C24" s="14">
        <v>171.887</v>
      </c>
      <c r="D24" s="27">
        <f>C24/B24*100</f>
        <v>117.73082191780821</v>
      </c>
      <c r="E24" s="27">
        <v>121.442</v>
      </c>
      <c r="F24" s="27">
        <f>C24/E24*100</f>
        <v>141.5383475239209</v>
      </c>
    </row>
    <row r="25" spans="1:6" ht="18">
      <c r="A25" s="30" t="s">
        <v>17</v>
      </c>
      <c r="B25" s="14">
        <v>56.2</v>
      </c>
      <c r="C25" s="14">
        <v>128.94</v>
      </c>
      <c r="D25" s="30">
        <f>C25/B25*100</f>
        <v>229.4306049822064</v>
      </c>
      <c r="E25" s="33">
        <v>76.136</v>
      </c>
      <c r="F25" s="30">
        <f>C25/E25*100</f>
        <v>169.35483870967744</v>
      </c>
    </row>
    <row r="26" spans="1:6" ht="30.75">
      <c r="A26" s="12" t="s">
        <v>47</v>
      </c>
      <c r="B26" s="34">
        <f>B6+B7+B9+B10+B17+B18+B19+B20+B22+B23+B24+B25+B8+B21</f>
        <v>67689.3</v>
      </c>
      <c r="C26" s="34">
        <f>C6+C7+C9+C10+C17+C18+C19+C20+C22+C23+C24+C25+C8+C21</f>
        <v>71860.75667999999</v>
      </c>
      <c r="D26" s="30">
        <f>C26/B26*100</f>
        <v>106.16265300424142</v>
      </c>
      <c r="E26" s="34">
        <f>E6+E7+E9+E10+E17+E18+E19+E20+E22+E23+E24+E25+E8</f>
        <v>58294.855789999994</v>
      </c>
      <c r="F26" s="34">
        <f t="shared" si="3"/>
        <v>123.27118011728079</v>
      </c>
    </row>
    <row r="27" spans="1:6" ht="18.75" customHeight="1">
      <c r="A27" s="12" t="s">
        <v>30</v>
      </c>
      <c r="B27" s="34">
        <v>57184.581</v>
      </c>
      <c r="C27" s="34">
        <v>56842.682</v>
      </c>
      <c r="D27" s="34">
        <f t="shared" si="2"/>
        <v>99.4021133074316</v>
      </c>
      <c r="E27" s="34">
        <v>56533.2</v>
      </c>
      <c r="F27" s="34">
        <f>C27/E27*100</f>
        <v>100.54743407413697</v>
      </c>
    </row>
    <row r="28" spans="1:6" ht="18.75" customHeight="1">
      <c r="A28" s="35" t="s">
        <v>50</v>
      </c>
      <c r="B28" s="34">
        <f>B26+B27</f>
        <v>124873.881</v>
      </c>
      <c r="C28" s="34">
        <f>C26+C27</f>
        <v>128703.43867999999</v>
      </c>
      <c r="D28" s="34">
        <f t="shared" si="2"/>
        <v>103.0667403377973</v>
      </c>
      <c r="E28" s="34">
        <f>E26+E27</f>
        <v>114828.05578999998</v>
      </c>
      <c r="F28" s="34">
        <f>C28/E28*100</f>
        <v>112.08361736558146</v>
      </c>
    </row>
    <row r="29" spans="1:6" ht="15">
      <c r="A29" s="67" t="s">
        <v>48</v>
      </c>
      <c r="B29" s="68"/>
      <c r="C29" s="68"/>
      <c r="D29" s="68"/>
      <c r="E29" s="68"/>
      <c r="F29" s="69"/>
    </row>
    <row r="30" spans="1:6" ht="15">
      <c r="A30" s="36" t="s">
        <v>6</v>
      </c>
      <c r="B30" s="36">
        <v>11.6</v>
      </c>
      <c r="C30" s="37">
        <v>10.511</v>
      </c>
      <c r="D30" s="37">
        <f aca="true" t="shared" si="4" ref="D30:D37">C30/B30*100</f>
        <v>90.61206896551724</v>
      </c>
      <c r="E30" s="37">
        <v>11.4</v>
      </c>
      <c r="F30" s="37">
        <f aca="true" t="shared" si="5" ref="F30:F37">C30/E30*100</f>
        <v>92.2017543859649</v>
      </c>
    </row>
    <row r="31" spans="1:6" ht="48" customHeight="1">
      <c r="A31" s="38" t="s">
        <v>19</v>
      </c>
      <c r="B31" s="30">
        <v>3.6</v>
      </c>
      <c r="C31" s="30">
        <v>4.339</v>
      </c>
      <c r="D31" s="30">
        <f t="shared" si="4"/>
        <v>120.52777777777779</v>
      </c>
      <c r="E31" s="30">
        <v>0.7</v>
      </c>
      <c r="F31" s="30">
        <f t="shared" si="5"/>
        <v>619.8571428571429</v>
      </c>
    </row>
    <row r="32" spans="1:6" ht="32.25" customHeight="1">
      <c r="A32" s="38" t="s">
        <v>31</v>
      </c>
      <c r="B32" s="30">
        <v>0</v>
      </c>
      <c r="C32" s="30">
        <v>0</v>
      </c>
      <c r="D32" s="30"/>
      <c r="E32" s="30">
        <v>1.6</v>
      </c>
      <c r="F32" s="37">
        <f t="shared" si="5"/>
        <v>0</v>
      </c>
    </row>
    <row r="33" spans="1:6" ht="45.75" customHeight="1">
      <c r="A33" s="38" t="s">
        <v>58</v>
      </c>
      <c r="B33" s="30">
        <v>0</v>
      </c>
      <c r="C33" s="30">
        <v>0.01685</v>
      </c>
      <c r="D33" s="30"/>
      <c r="E33" s="30">
        <v>47.776</v>
      </c>
      <c r="F33" s="30">
        <f t="shared" si="5"/>
        <v>0.035268754186202275</v>
      </c>
    </row>
    <row r="34" spans="1:6" ht="63" customHeight="1">
      <c r="A34" s="38" t="s">
        <v>59</v>
      </c>
      <c r="B34" s="30">
        <v>0</v>
      </c>
      <c r="C34" s="30">
        <v>0</v>
      </c>
      <c r="D34" s="30"/>
      <c r="E34" s="30">
        <v>785.6</v>
      </c>
      <c r="F34" s="30">
        <f t="shared" si="5"/>
        <v>0</v>
      </c>
    </row>
    <row r="35" spans="1:6" ht="30.75">
      <c r="A35" s="12" t="s">
        <v>8</v>
      </c>
      <c r="B35" s="34">
        <f>B30+B31+B32+B33+B34</f>
        <v>15.2</v>
      </c>
      <c r="C35" s="34">
        <f>C30+C31+C32+C33+C34</f>
        <v>14.86685</v>
      </c>
      <c r="D35" s="30">
        <f t="shared" si="4"/>
        <v>97.80822368421053</v>
      </c>
      <c r="E35" s="34">
        <f>E30+E31+E32+E33+E34</f>
        <v>847.076</v>
      </c>
      <c r="F35" s="34">
        <f t="shared" si="5"/>
        <v>1.7550786470163244</v>
      </c>
    </row>
    <row r="36" spans="1:6" ht="15">
      <c r="A36" s="39" t="s">
        <v>5</v>
      </c>
      <c r="B36" s="34">
        <v>4432.3</v>
      </c>
      <c r="C36" s="34">
        <v>2393.836</v>
      </c>
      <c r="D36" s="40">
        <f t="shared" si="4"/>
        <v>54.00888928998487</v>
      </c>
      <c r="E36" s="34">
        <v>1591.7</v>
      </c>
      <c r="F36" s="40">
        <f t="shared" si="5"/>
        <v>150.39492366652004</v>
      </c>
    </row>
    <row r="37" spans="1:6" ht="23.25" customHeight="1">
      <c r="A37" s="41" t="s">
        <v>51</v>
      </c>
      <c r="B37" s="34">
        <f>B35+B36</f>
        <v>4447.5</v>
      </c>
      <c r="C37" s="34">
        <f>C35+C36</f>
        <v>2408.7028499999997</v>
      </c>
      <c r="D37" s="34">
        <f t="shared" si="4"/>
        <v>54.15858010118043</v>
      </c>
      <c r="E37" s="34">
        <f>E35+E36</f>
        <v>2438.776</v>
      </c>
      <c r="F37" s="34">
        <f t="shared" si="5"/>
        <v>98.76687526857735</v>
      </c>
    </row>
    <row r="38" ht="13.5" thickBot="1"/>
    <row r="39" spans="1:6" ht="63" customHeight="1" thickBot="1">
      <c r="A39" s="56" t="s">
        <v>49</v>
      </c>
      <c r="B39" s="57" t="s">
        <v>37</v>
      </c>
      <c r="C39" s="57" t="s">
        <v>11</v>
      </c>
      <c r="D39" s="58" t="s">
        <v>7</v>
      </c>
      <c r="E39" s="58" t="s">
        <v>74</v>
      </c>
      <c r="F39" s="59" t="s">
        <v>64</v>
      </c>
    </row>
    <row r="40" spans="1:6" s="25" customFormat="1" ht="18" thickBot="1">
      <c r="A40" s="70" t="s">
        <v>20</v>
      </c>
      <c r="B40" s="71"/>
      <c r="C40" s="71"/>
      <c r="D40" s="71"/>
      <c r="E40" s="71"/>
      <c r="F40" s="72"/>
    </row>
    <row r="41" spans="1:6" ht="15">
      <c r="A41" s="52" t="s">
        <v>22</v>
      </c>
      <c r="B41" s="63">
        <v>16198.3</v>
      </c>
      <c r="C41" s="53">
        <v>15255.7</v>
      </c>
      <c r="D41" s="53">
        <f aca="true" t="shared" si="6" ref="D41:D48">C41/B41*100</f>
        <v>94.18087083212437</v>
      </c>
      <c r="E41" s="54">
        <v>12039.3</v>
      </c>
      <c r="F41" s="55">
        <f aca="true" t="shared" si="7" ref="F41:F47">C41/E41*100</f>
        <v>126.71583896073693</v>
      </c>
    </row>
    <row r="42" spans="1:6" ht="15">
      <c r="A42" s="16" t="s">
        <v>54</v>
      </c>
      <c r="B42" s="43">
        <v>83293.9</v>
      </c>
      <c r="C42" s="14">
        <v>69206.3</v>
      </c>
      <c r="D42" s="14">
        <f t="shared" si="6"/>
        <v>83.08687671005922</v>
      </c>
      <c r="E42" s="21">
        <v>50523</v>
      </c>
      <c r="F42" s="48">
        <f t="shared" si="7"/>
        <v>136.9797913821428</v>
      </c>
    </row>
    <row r="43" spans="1:6" ht="15">
      <c r="A43" s="16" t="s">
        <v>69</v>
      </c>
      <c r="B43" s="43">
        <v>18496.1</v>
      </c>
      <c r="C43" s="43">
        <v>17716.7</v>
      </c>
      <c r="D43" s="14">
        <f t="shared" si="6"/>
        <v>95.78613869950964</v>
      </c>
      <c r="E43" s="17">
        <v>12463.7</v>
      </c>
      <c r="F43" s="48">
        <f t="shared" si="7"/>
        <v>142.14639312563685</v>
      </c>
    </row>
    <row r="44" spans="1:6" ht="15">
      <c r="A44" s="16" t="s">
        <v>70</v>
      </c>
      <c r="B44" s="14">
        <f>12026+43217+188.9</f>
        <v>55431.9</v>
      </c>
      <c r="C44" s="14">
        <f>10782.1+32087.6+11.5</f>
        <v>42881.2</v>
      </c>
      <c r="D44" s="14">
        <f t="shared" si="6"/>
        <v>77.35834420252597</v>
      </c>
      <c r="E44" s="17">
        <v>31528.5</v>
      </c>
      <c r="F44" s="48">
        <f t="shared" si="7"/>
        <v>136.0077390297667</v>
      </c>
    </row>
    <row r="45" spans="1:6" ht="15">
      <c r="A45" s="16" t="s">
        <v>71</v>
      </c>
      <c r="B45" s="43">
        <v>4001.7</v>
      </c>
      <c r="C45" s="43">
        <v>3865.7</v>
      </c>
      <c r="D45" s="14">
        <f t="shared" si="6"/>
        <v>96.6014443861359</v>
      </c>
      <c r="E45" s="17">
        <v>2903.2</v>
      </c>
      <c r="F45" s="48">
        <f t="shared" si="7"/>
        <v>133.1530724717553</v>
      </c>
    </row>
    <row r="46" spans="1:6" ht="15">
      <c r="A46" s="16" t="s">
        <v>55</v>
      </c>
      <c r="B46" s="43">
        <v>7426.2</v>
      </c>
      <c r="C46" s="43">
        <v>5614.5</v>
      </c>
      <c r="D46" s="14">
        <f t="shared" si="6"/>
        <v>75.60394279712371</v>
      </c>
      <c r="E46" s="17">
        <v>17282.9</v>
      </c>
      <c r="F46" s="48">
        <f t="shared" si="7"/>
        <v>32.485867533805084</v>
      </c>
    </row>
    <row r="47" spans="1:6" ht="18" customHeight="1">
      <c r="A47" s="49" t="s">
        <v>61</v>
      </c>
      <c r="B47" s="43">
        <v>3541.6</v>
      </c>
      <c r="C47" s="43">
        <v>2543.1</v>
      </c>
      <c r="D47" s="14">
        <f t="shared" si="6"/>
        <v>71.80652812288231</v>
      </c>
      <c r="E47" s="17">
        <v>14480.3</v>
      </c>
      <c r="F47" s="48">
        <f t="shared" si="7"/>
        <v>17.562481440301653</v>
      </c>
    </row>
    <row r="48" spans="1:6" ht="15">
      <c r="A48" s="16" t="s">
        <v>62</v>
      </c>
      <c r="B48" s="43">
        <v>1756.8</v>
      </c>
      <c r="C48" s="14">
        <v>1400.4</v>
      </c>
      <c r="D48" s="14">
        <f t="shared" si="6"/>
        <v>79.71311475409837</v>
      </c>
      <c r="E48" s="21">
        <v>1554.8</v>
      </c>
      <c r="F48" s="48">
        <f>C48/E48*100</f>
        <v>90.069462310265</v>
      </c>
    </row>
    <row r="49" spans="1:6" ht="21" customHeight="1">
      <c r="A49" s="16" t="s">
        <v>56</v>
      </c>
      <c r="B49" s="14">
        <v>5257</v>
      </c>
      <c r="C49" s="14">
        <v>4629.1</v>
      </c>
      <c r="D49" s="14">
        <f aca="true" t="shared" si="8" ref="D49:D54">C49/B49*100</f>
        <v>88.05592543275634</v>
      </c>
      <c r="E49" s="17">
        <v>3393.4</v>
      </c>
      <c r="F49" s="48">
        <f aca="true" t="shared" si="9" ref="F49:F54">C49/E49*100</f>
        <v>136.41480521011374</v>
      </c>
    </row>
    <row r="50" spans="1:6" ht="15">
      <c r="A50" s="50" t="s">
        <v>57</v>
      </c>
      <c r="B50" s="64">
        <f>31.9+14.9+44.6+94.5+35.5</f>
        <v>221.4</v>
      </c>
      <c r="C50" s="64">
        <f>19.9+9.1+44.6+94.5</f>
        <v>168.1</v>
      </c>
      <c r="D50" s="24">
        <f t="shared" si="8"/>
        <v>75.92592592592592</v>
      </c>
      <c r="E50" s="51">
        <v>36.4</v>
      </c>
      <c r="F50" s="20">
        <f t="shared" si="9"/>
        <v>461.81318681318675</v>
      </c>
    </row>
    <row r="51" spans="1:6" ht="29.25" customHeight="1">
      <c r="A51" s="18" t="s">
        <v>24</v>
      </c>
      <c r="B51" s="14">
        <v>1096.1</v>
      </c>
      <c r="C51" s="43">
        <v>1085.4</v>
      </c>
      <c r="D51" s="21">
        <f t="shared" si="8"/>
        <v>99.02381169601315</v>
      </c>
      <c r="E51" s="21">
        <v>437</v>
      </c>
      <c r="F51" s="22">
        <f t="shared" si="9"/>
        <v>248.37528604118995</v>
      </c>
    </row>
    <row r="52" spans="1:6" ht="30.75">
      <c r="A52" s="18" t="s">
        <v>25</v>
      </c>
      <c r="B52" s="43">
        <v>125</v>
      </c>
      <c r="C52" s="43">
        <v>23.7</v>
      </c>
      <c r="D52" s="21">
        <f t="shared" si="8"/>
        <v>18.96</v>
      </c>
      <c r="E52" s="17">
        <v>112.3</v>
      </c>
      <c r="F52" s="22">
        <f t="shared" si="9"/>
        <v>21.10418521816563</v>
      </c>
    </row>
    <row r="53" spans="1:6" ht="33" customHeight="1">
      <c r="A53" s="50" t="s">
        <v>81</v>
      </c>
      <c r="B53" s="64">
        <v>2163.3</v>
      </c>
      <c r="C53" s="24">
        <v>1963.7</v>
      </c>
      <c r="D53" s="20">
        <f t="shared" si="8"/>
        <v>90.77335552165671</v>
      </c>
      <c r="E53" s="20">
        <v>1359</v>
      </c>
      <c r="F53" s="20">
        <f t="shared" si="9"/>
        <v>144.49595290654892</v>
      </c>
    </row>
    <row r="54" spans="1:6" ht="31.5" customHeight="1">
      <c r="A54" s="50" t="s">
        <v>82</v>
      </c>
      <c r="B54" s="64">
        <v>500</v>
      </c>
      <c r="C54" s="24">
        <v>470.2</v>
      </c>
      <c r="D54" s="20">
        <f t="shared" si="8"/>
        <v>94.04</v>
      </c>
      <c r="E54" s="20">
        <v>346.4</v>
      </c>
      <c r="F54" s="20">
        <f t="shared" si="9"/>
        <v>135.7390300230947</v>
      </c>
    </row>
    <row r="55" spans="1:6" ht="15">
      <c r="A55" s="16" t="s">
        <v>1</v>
      </c>
      <c r="B55" s="14">
        <f>B49-B50-B51-B52-B53-B54</f>
        <v>1151.2000000000003</v>
      </c>
      <c r="C55" s="14">
        <f>173.911+4.409</f>
        <v>178.32</v>
      </c>
      <c r="D55" s="21">
        <f aca="true" t="shared" si="10" ref="D55:D65">C55/B55*100</f>
        <v>15.489923558026403</v>
      </c>
      <c r="E55" s="21">
        <f>E49-E50-E51-E52-E53-E54</f>
        <v>1102.2999999999997</v>
      </c>
      <c r="F55" s="20">
        <f aca="true" t="shared" si="11" ref="F55:F65">C55/E55*100</f>
        <v>16.177084278327136</v>
      </c>
    </row>
    <row r="56" spans="1:6" ht="15">
      <c r="A56" s="23" t="s">
        <v>3</v>
      </c>
      <c r="B56" s="43">
        <v>707.6</v>
      </c>
      <c r="C56" s="14">
        <v>598.7</v>
      </c>
      <c r="D56" s="21">
        <f t="shared" si="10"/>
        <v>84.60994912379876</v>
      </c>
      <c r="E56" s="17">
        <v>474.1</v>
      </c>
      <c r="F56" s="20">
        <f t="shared" si="11"/>
        <v>126.2813752372917</v>
      </c>
    </row>
    <row r="57" spans="1:6" ht="15">
      <c r="A57" s="23" t="s">
        <v>4</v>
      </c>
      <c r="B57" s="43">
        <v>2096.7</v>
      </c>
      <c r="C57" s="14">
        <v>2024.7</v>
      </c>
      <c r="D57" s="21">
        <f t="shared" si="10"/>
        <v>96.56603233652883</v>
      </c>
      <c r="E57" s="17">
        <v>1422.6</v>
      </c>
      <c r="F57" s="20">
        <f t="shared" si="11"/>
        <v>142.32391396035428</v>
      </c>
    </row>
    <row r="58" spans="1:6" ht="15">
      <c r="A58" s="16" t="s">
        <v>2</v>
      </c>
      <c r="B58" s="43">
        <v>5268.2</v>
      </c>
      <c r="C58" s="14">
        <v>4479.1</v>
      </c>
      <c r="D58" s="21">
        <f t="shared" si="10"/>
        <v>85.02144945142554</v>
      </c>
      <c r="E58" s="17">
        <v>2761.15</v>
      </c>
      <c r="F58" s="20">
        <f t="shared" si="11"/>
        <v>162.21864078373142</v>
      </c>
    </row>
    <row r="59" spans="1:6" ht="30.75">
      <c r="A59" s="19" t="s">
        <v>27</v>
      </c>
      <c r="B59" s="14">
        <v>4324.2</v>
      </c>
      <c r="C59" s="14">
        <v>3315.8</v>
      </c>
      <c r="D59" s="20">
        <f t="shared" si="10"/>
        <v>76.68007955228714</v>
      </c>
      <c r="E59" s="17">
        <v>130</v>
      </c>
      <c r="F59" s="20">
        <f t="shared" si="11"/>
        <v>2550.6153846153848</v>
      </c>
    </row>
    <row r="60" spans="1:6" ht="17.25" customHeight="1">
      <c r="A60" s="19" t="s">
        <v>32</v>
      </c>
      <c r="B60" s="43">
        <v>1.5</v>
      </c>
      <c r="C60" s="14">
        <v>0.6</v>
      </c>
      <c r="D60" s="20">
        <f t="shared" si="10"/>
        <v>40</v>
      </c>
      <c r="E60" s="17">
        <v>0</v>
      </c>
      <c r="F60" s="20"/>
    </row>
    <row r="61" spans="1:6" ht="17.25" customHeight="1">
      <c r="A61" s="19" t="s">
        <v>60</v>
      </c>
      <c r="B61" s="14">
        <v>504.771</v>
      </c>
      <c r="C61" s="14">
        <v>348.273</v>
      </c>
      <c r="D61" s="20">
        <f t="shared" si="10"/>
        <v>68.9962378979775</v>
      </c>
      <c r="E61" s="17">
        <v>201.8</v>
      </c>
      <c r="F61" s="20">
        <f t="shared" si="11"/>
        <v>172.5832507433102</v>
      </c>
    </row>
    <row r="62" spans="1:6" ht="15">
      <c r="A62" s="19" t="s">
        <v>26</v>
      </c>
      <c r="B62" s="14">
        <v>48.7</v>
      </c>
      <c r="C62" s="43">
        <v>40</v>
      </c>
      <c r="D62" s="20">
        <f t="shared" si="10"/>
        <v>82.13552361396303</v>
      </c>
      <c r="E62" s="43">
        <v>49.911</v>
      </c>
      <c r="F62" s="20">
        <f t="shared" si="11"/>
        <v>80.14265392398468</v>
      </c>
    </row>
    <row r="63" spans="1:6" ht="18.75" customHeight="1">
      <c r="A63" s="19" t="s">
        <v>66</v>
      </c>
      <c r="B63" s="43">
        <v>403.4</v>
      </c>
      <c r="C63" s="43">
        <v>220.2</v>
      </c>
      <c r="D63" s="20">
        <f t="shared" si="10"/>
        <v>54.58601883986118</v>
      </c>
      <c r="E63" s="17">
        <v>0</v>
      </c>
      <c r="F63" s="20"/>
    </row>
    <row r="64" spans="1:6" ht="17.25" customHeight="1">
      <c r="A64" s="19" t="s">
        <v>65</v>
      </c>
      <c r="B64" s="14">
        <v>460</v>
      </c>
      <c r="C64" s="14">
        <v>0</v>
      </c>
      <c r="D64" s="20">
        <f t="shared" si="10"/>
        <v>0</v>
      </c>
      <c r="E64" s="21">
        <v>0</v>
      </c>
      <c r="F64" s="20"/>
    </row>
    <row r="65" spans="1:6" ht="15">
      <c r="A65" s="19" t="s">
        <v>78</v>
      </c>
      <c r="B65" s="14">
        <v>120.255</v>
      </c>
      <c r="C65" s="14">
        <v>120.255</v>
      </c>
      <c r="D65" s="20">
        <f t="shared" si="10"/>
        <v>100</v>
      </c>
      <c r="E65" s="21">
        <v>35.89</v>
      </c>
      <c r="F65" s="20">
        <f t="shared" si="11"/>
        <v>335.065477848983</v>
      </c>
    </row>
    <row r="66" spans="1:9" ht="22.5" customHeight="1" thickBot="1">
      <c r="A66" s="9" t="s">
        <v>52</v>
      </c>
      <c r="B66" s="65">
        <f>B41+B42+B46+B49+B56+B57+B58+B59+B60+B62+B63+B65+B64+B61</f>
        <v>126110.72599999998</v>
      </c>
      <c r="C66" s="65">
        <f>C41+C42+C46+C49+C56+C57+C58+C59+C60+C62+C63+C65+C64+C61</f>
        <v>105853.22800000002</v>
      </c>
      <c r="D66" s="60">
        <f>C66/B66*100</f>
        <v>83.93673667377034</v>
      </c>
      <c r="E66" s="60">
        <f>E41+E42+E46+E49+E56+E57+E58+E59+E60+E62+E63+E65+E64+E61</f>
        <v>88314.051</v>
      </c>
      <c r="F66" s="60">
        <f>C66/E66*100</f>
        <v>119.86000732771278</v>
      </c>
      <c r="H66" s="47"/>
      <c r="I66" s="47"/>
    </row>
    <row r="67" spans="1:10" s="25" customFormat="1" ht="20.25" customHeight="1" thickBot="1">
      <c r="A67" s="73" t="s">
        <v>48</v>
      </c>
      <c r="B67" s="74"/>
      <c r="C67" s="74"/>
      <c r="D67" s="74"/>
      <c r="E67" s="74"/>
      <c r="F67" s="75"/>
      <c r="H67" s="46"/>
      <c r="I67" s="46"/>
      <c r="J67" s="46"/>
    </row>
    <row r="68" spans="1:6" ht="15">
      <c r="A68" s="52" t="s">
        <v>22</v>
      </c>
      <c r="B68" s="53">
        <v>736</v>
      </c>
      <c r="C68" s="53">
        <v>642.2</v>
      </c>
      <c r="D68" s="61">
        <f aca="true" t="shared" si="12" ref="D68:D74">C68/B68*100</f>
        <v>87.2554347826087</v>
      </c>
      <c r="E68" s="61">
        <v>259.6</v>
      </c>
      <c r="F68" s="62">
        <f aca="true" t="shared" si="13" ref="F68:F85">C68/E68*100</f>
        <v>247.3805855161787</v>
      </c>
    </row>
    <row r="69" spans="1:6" ht="15">
      <c r="A69" s="23" t="s">
        <v>0</v>
      </c>
      <c r="B69" s="24">
        <v>9141.2</v>
      </c>
      <c r="C69" s="24">
        <v>276</v>
      </c>
      <c r="D69" s="21">
        <f t="shared" si="12"/>
        <v>3.019297247626132</v>
      </c>
      <c r="E69" s="24">
        <f>E70</f>
        <v>679.42239</v>
      </c>
      <c r="F69" s="22">
        <f t="shared" si="13"/>
        <v>40.62274132590773</v>
      </c>
    </row>
    <row r="70" spans="1:6" ht="15">
      <c r="A70" s="16" t="s">
        <v>68</v>
      </c>
      <c r="B70" s="24">
        <f>9084.8+56.4</f>
        <v>9141.199999999999</v>
      </c>
      <c r="C70" s="24">
        <v>276</v>
      </c>
      <c r="D70" s="21">
        <f t="shared" si="12"/>
        <v>3.019297247626133</v>
      </c>
      <c r="E70" s="24">
        <f>21.26+658.16239</f>
        <v>679.42239</v>
      </c>
      <c r="F70" s="22">
        <f t="shared" si="13"/>
        <v>40.62274132590773</v>
      </c>
    </row>
    <row r="71" spans="1:6" ht="15">
      <c r="A71" s="23" t="s">
        <v>23</v>
      </c>
      <c r="B71" s="24">
        <v>74</v>
      </c>
      <c r="C71" s="24">
        <v>0</v>
      </c>
      <c r="D71" s="21">
        <f t="shared" si="12"/>
        <v>0</v>
      </c>
      <c r="E71" s="24">
        <v>2356.9</v>
      </c>
      <c r="F71" s="22">
        <f t="shared" si="13"/>
        <v>0</v>
      </c>
    </row>
    <row r="72" spans="1:6" ht="15">
      <c r="A72" s="16" t="s">
        <v>12</v>
      </c>
      <c r="B72" s="24">
        <v>146.5</v>
      </c>
      <c r="C72" s="24">
        <v>49.5</v>
      </c>
      <c r="D72" s="21">
        <f t="shared" si="12"/>
        <v>33.78839590443686</v>
      </c>
      <c r="E72" s="20">
        <v>38.743</v>
      </c>
      <c r="F72" s="22">
        <f t="shared" si="13"/>
        <v>127.76501561572414</v>
      </c>
    </row>
    <row r="73" spans="1:6" ht="15">
      <c r="A73" s="23" t="s">
        <v>3</v>
      </c>
      <c r="B73" s="24">
        <v>5</v>
      </c>
      <c r="C73" s="24">
        <v>5</v>
      </c>
      <c r="D73" s="21">
        <f t="shared" si="12"/>
        <v>100</v>
      </c>
      <c r="E73" s="20">
        <v>7</v>
      </c>
      <c r="F73" s="22">
        <f t="shared" si="13"/>
        <v>71.42857142857143</v>
      </c>
    </row>
    <row r="74" spans="1:6" ht="15">
      <c r="A74" s="23" t="s">
        <v>2</v>
      </c>
      <c r="B74" s="24">
        <v>1600</v>
      </c>
      <c r="C74" s="24">
        <v>0</v>
      </c>
      <c r="D74" s="21">
        <f t="shared" si="12"/>
        <v>0</v>
      </c>
      <c r="E74" s="20">
        <v>109</v>
      </c>
      <c r="F74" s="22">
        <f t="shared" si="13"/>
        <v>0</v>
      </c>
    </row>
    <row r="75" spans="1:6" ht="15">
      <c r="A75" s="16" t="s">
        <v>33</v>
      </c>
      <c r="B75" s="14">
        <v>5309.55</v>
      </c>
      <c r="C75" s="14">
        <v>194.142</v>
      </c>
      <c r="D75" s="21">
        <f aca="true" t="shared" si="14" ref="D75:D85">C75/B75*100</f>
        <v>3.6564680622651635</v>
      </c>
      <c r="E75" s="21">
        <v>2029.859</v>
      </c>
      <c r="F75" s="22">
        <f t="shared" si="13"/>
        <v>9.564309639240951</v>
      </c>
    </row>
    <row r="76" spans="1:6" ht="30.75">
      <c r="A76" s="16" t="s">
        <v>77</v>
      </c>
      <c r="B76" s="14"/>
      <c r="C76" s="14"/>
      <c r="D76" s="21"/>
      <c r="E76" s="21">
        <v>600</v>
      </c>
      <c r="F76" s="22">
        <f t="shared" si="13"/>
        <v>0</v>
      </c>
    </row>
    <row r="77" spans="1:6" ht="30.75" customHeight="1">
      <c r="A77" s="16" t="s">
        <v>67</v>
      </c>
      <c r="B77" s="14">
        <v>299.1</v>
      </c>
      <c r="C77" s="14">
        <v>299.1</v>
      </c>
      <c r="D77" s="21">
        <f t="shared" si="14"/>
        <v>100</v>
      </c>
      <c r="E77" s="21"/>
      <c r="F77" s="22"/>
    </row>
    <row r="78" spans="1:6" ht="21" customHeight="1">
      <c r="A78" s="16" t="s">
        <v>63</v>
      </c>
      <c r="B78" s="14">
        <v>10475.5</v>
      </c>
      <c r="C78" s="14">
        <v>1402.93</v>
      </c>
      <c r="D78" s="21">
        <f t="shared" si="14"/>
        <v>13.392487232113027</v>
      </c>
      <c r="E78" s="21">
        <v>2015.481</v>
      </c>
      <c r="F78" s="22">
        <f t="shared" si="13"/>
        <v>69.60770158587454</v>
      </c>
    </row>
    <row r="79" spans="1:6" ht="31.5" customHeight="1">
      <c r="A79" s="16" t="s">
        <v>79</v>
      </c>
      <c r="B79" s="14">
        <v>5274</v>
      </c>
      <c r="C79" s="14">
        <v>0</v>
      </c>
      <c r="D79" s="21">
        <f t="shared" si="14"/>
        <v>0</v>
      </c>
      <c r="E79" s="21"/>
      <c r="F79" s="22"/>
    </row>
    <row r="80" spans="1:6" ht="20.25" customHeight="1">
      <c r="A80" s="19" t="s">
        <v>34</v>
      </c>
      <c r="B80" s="14">
        <v>86</v>
      </c>
      <c r="C80" s="14">
        <v>86</v>
      </c>
      <c r="D80" s="21">
        <f t="shared" si="14"/>
        <v>100</v>
      </c>
      <c r="E80" s="14">
        <v>3536</v>
      </c>
      <c r="F80" s="22">
        <f t="shared" si="13"/>
        <v>2.4321266968325794</v>
      </c>
    </row>
    <row r="81" spans="1:6" ht="15">
      <c r="A81" s="19" t="s">
        <v>26</v>
      </c>
      <c r="B81" s="14">
        <v>20.2</v>
      </c>
      <c r="C81" s="14">
        <v>0</v>
      </c>
      <c r="D81" s="21">
        <f t="shared" si="14"/>
        <v>0</v>
      </c>
      <c r="E81" s="21">
        <f>4.564+13</f>
        <v>17.564</v>
      </c>
      <c r="F81" s="22">
        <f t="shared" si="13"/>
        <v>0</v>
      </c>
    </row>
    <row r="82" spans="1:6" ht="15">
      <c r="A82" s="19" t="s">
        <v>76</v>
      </c>
      <c r="B82" s="14">
        <v>0</v>
      </c>
      <c r="C82" s="14">
        <v>0</v>
      </c>
      <c r="D82" s="21"/>
      <c r="E82" s="21">
        <v>30.6</v>
      </c>
      <c r="F82" s="22">
        <f t="shared" si="13"/>
        <v>0</v>
      </c>
    </row>
    <row r="83" spans="1:6" ht="18" customHeight="1">
      <c r="A83" s="7" t="s">
        <v>80</v>
      </c>
      <c r="B83" s="2">
        <f>SUM(B68:B82)-B70</f>
        <v>33167.05</v>
      </c>
      <c r="C83" s="2">
        <f>SUM(C68:C82)-C70</f>
        <v>2954.8720000000003</v>
      </c>
      <c r="D83" s="5">
        <f t="shared" si="14"/>
        <v>8.909058840023457</v>
      </c>
      <c r="E83" s="2">
        <f>SUM(E68:E82)-E70</f>
        <v>11680.169390000001</v>
      </c>
      <c r="F83" s="6">
        <f t="shared" si="13"/>
        <v>25.298194755033425</v>
      </c>
    </row>
    <row r="84" spans="1:9" ht="20.25" customHeight="1">
      <c r="A84" s="7" t="s">
        <v>18</v>
      </c>
      <c r="B84" s="2">
        <v>4435.8</v>
      </c>
      <c r="C84" s="2">
        <v>2122.56</v>
      </c>
      <c r="D84" s="5">
        <f t="shared" si="14"/>
        <v>47.85066955227918</v>
      </c>
      <c r="E84" s="5">
        <v>1531.396</v>
      </c>
      <c r="F84" s="5">
        <f t="shared" si="13"/>
        <v>138.60294789851875</v>
      </c>
      <c r="H84" s="47"/>
      <c r="I84" s="47"/>
    </row>
    <row r="85" spans="1:6" ht="23.25" customHeight="1">
      <c r="A85" s="13" t="s">
        <v>53</v>
      </c>
      <c r="B85" s="2">
        <f>B83+B84</f>
        <v>37602.850000000006</v>
      </c>
      <c r="C85" s="2">
        <f>C83+C84</f>
        <v>5077.432000000001</v>
      </c>
      <c r="D85" s="5">
        <f t="shared" si="14"/>
        <v>13.502785028262485</v>
      </c>
      <c r="E85" s="2">
        <f>E83+E84</f>
        <v>13211.565390000002</v>
      </c>
      <c r="F85" s="5">
        <f t="shared" si="13"/>
        <v>38.43172137529722</v>
      </c>
    </row>
    <row r="86" spans="1:10" ht="22.5" customHeight="1">
      <c r="A86" s="42"/>
      <c r="J86" s="47"/>
    </row>
  </sheetData>
  <sheetProtection/>
  <mergeCells count="6">
    <mergeCell ref="A29:F29"/>
    <mergeCell ref="A40:F40"/>
    <mergeCell ref="A67:F67"/>
    <mergeCell ref="A2:F2"/>
    <mergeCell ref="A1:F1"/>
    <mergeCell ref="A5:F5"/>
  </mergeCells>
  <printOptions/>
  <pageMargins left="0.5" right="0.17" top="0.35433070866141736" bottom="0.17" header="0.31496062992125984" footer="0.24"/>
  <pageSetup horizontalDpi="600" verticalDpi="600" orientation="portrait" paperSize="9" scale="85" r:id="rId1"/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12345</cp:lastModifiedBy>
  <cp:lastPrinted>2021-07-09T05:10:14Z</cp:lastPrinted>
  <dcterms:created xsi:type="dcterms:W3CDTF">2008-11-20T12:12:02Z</dcterms:created>
  <dcterms:modified xsi:type="dcterms:W3CDTF">2021-07-09T05:10:16Z</dcterms:modified>
  <cp:category/>
  <cp:version/>
  <cp:contentType/>
  <cp:contentStatus/>
</cp:coreProperties>
</file>