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60" windowHeight="9795"/>
  </bookViews>
  <sheets>
    <sheet name="Лист1" sheetId="1" r:id="rId1"/>
  </sheets>
  <definedNames>
    <definedName name="_xlnm.Print_Titles" localSheetId="0">Лист1!$4:$5</definedName>
    <definedName name="_xlnm.Print_Area" localSheetId="0">Лист1!$A$1:$K$96</definedName>
  </definedNames>
  <calcPr calcId="125725"/>
</workbook>
</file>

<file path=xl/calcChain.xml><?xml version="1.0" encoding="utf-8"?>
<calcChain xmlns="http://schemas.openxmlformats.org/spreadsheetml/2006/main">
  <c r="H25" i="1"/>
  <c r="E29"/>
  <c r="E27"/>
  <c r="E25"/>
  <c r="I27"/>
  <c r="J27"/>
  <c r="C23"/>
  <c r="D23"/>
  <c r="E75"/>
  <c r="I42"/>
  <c r="J42"/>
  <c r="E42"/>
  <c r="I35"/>
  <c r="J35"/>
  <c r="E35"/>
  <c r="G89"/>
  <c r="J89" s="1"/>
  <c r="F89"/>
  <c r="I89" s="1"/>
  <c r="H90"/>
  <c r="I90"/>
  <c r="J90"/>
  <c r="I60"/>
  <c r="J60"/>
  <c r="I61"/>
  <c r="J61"/>
  <c r="I62"/>
  <c r="J62"/>
  <c r="I63"/>
  <c r="J63"/>
  <c r="K63" s="1"/>
  <c r="I64"/>
  <c r="J64"/>
  <c r="K64" s="1"/>
  <c r="I65"/>
  <c r="J65"/>
  <c r="I66"/>
  <c r="J66"/>
  <c r="K66" s="1"/>
  <c r="H65"/>
  <c r="H63"/>
  <c r="H61"/>
  <c r="H34"/>
  <c r="H24"/>
  <c r="H10"/>
  <c r="H13"/>
  <c r="I25"/>
  <c r="J25"/>
  <c r="F23"/>
  <c r="G23"/>
  <c r="I75"/>
  <c r="J75"/>
  <c r="F74"/>
  <c r="G74"/>
  <c r="C74"/>
  <c r="D74"/>
  <c r="C6"/>
  <c r="D6"/>
  <c r="E52"/>
  <c r="E62"/>
  <c r="E64"/>
  <c r="C44"/>
  <c r="D44"/>
  <c r="I38"/>
  <c r="J38"/>
  <c r="H60"/>
  <c r="I71"/>
  <c r="J71"/>
  <c r="E68"/>
  <c r="E71"/>
  <c r="H66"/>
  <c r="I80"/>
  <c r="J80"/>
  <c r="G79"/>
  <c r="J79" s="1"/>
  <c r="F79"/>
  <c r="I79" s="1"/>
  <c r="H80"/>
  <c r="H56"/>
  <c r="I21"/>
  <c r="J21"/>
  <c r="E21"/>
  <c r="F91"/>
  <c r="G91"/>
  <c r="F87"/>
  <c r="G87"/>
  <c r="F57"/>
  <c r="G57"/>
  <c r="C57"/>
  <c r="D57"/>
  <c r="F51"/>
  <c r="G51"/>
  <c r="C51"/>
  <c r="D51"/>
  <c r="C48"/>
  <c r="D48"/>
  <c r="F28"/>
  <c r="G28"/>
  <c r="F44"/>
  <c r="G44"/>
  <c r="F14"/>
  <c r="G14"/>
  <c r="C14"/>
  <c r="D14"/>
  <c r="K65" l="1"/>
  <c r="K62"/>
  <c r="K89"/>
  <c r="K27"/>
  <c r="E6"/>
  <c r="H23"/>
  <c r="H28"/>
  <c r="H89"/>
  <c r="K61"/>
  <c r="K75"/>
  <c r="K60"/>
  <c r="K35"/>
  <c r="K42"/>
  <c r="K25"/>
  <c r="K90"/>
  <c r="K80"/>
  <c r="K79"/>
  <c r="K71"/>
  <c r="H79"/>
  <c r="K21"/>
  <c r="I76"/>
  <c r="J76"/>
  <c r="I72"/>
  <c r="J72"/>
  <c r="I34"/>
  <c r="J34"/>
  <c r="K76" l="1"/>
  <c r="K34"/>
  <c r="K72"/>
  <c r="C67" l="1"/>
  <c r="D67"/>
  <c r="F67"/>
  <c r="G67"/>
  <c r="I68"/>
  <c r="J68"/>
  <c r="I56"/>
  <c r="J56"/>
  <c r="I82"/>
  <c r="J82"/>
  <c r="I83"/>
  <c r="J83"/>
  <c r="I84"/>
  <c r="J84"/>
  <c r="I85"/>
  <c r="J85"/>
  <c r="J86"/>
  <c r="I88"/>
  <c r="J88"/>
  <c r="I92"/>
  <c r="J92"/>
  <c r="I91"/>
  <c r="G81"/>
  <c r="G93" s="1"/>
  <c r="H7"/>
  <c r="H16"/>
  <c r="H72"/>
  <c r="H82"/>
  <c r="H83"/>
  <c r="H84"/>
  <c r="H85"/>
  <c r="H88"/>
  <c r="H92"/>
  <c r="E7"/>
  <c r="E8"/>
  <c r="E9"/>
  <c r="E10"/>
  <c r="E11"/>
  <c r="E12"/>
  <c r="E13"/>
  <c r="E15"/>
  <c r="E16"/>
  <c r="E17"/>
  <c r="E18"/>
  <c r="E19"/>
  <c r="E20"/>
  <c r="E22"/>
  <c r="E24"/>
  <c r="E26"/>
  <c r="E30"/>
  <c r="E31"/>
  <c r="E36"/>
  <c r="E37"/>
  <c r="E39"/>
  <c r="E40"/>
  <c r="E41"/>
  <c r="E43"/>
  <c r="E45"/>
  <c r="E46"/>
  <c r="E47"/>
  <c r="E49"/>
  <c r="E50"/>
  <c r="E54"/>
  <c r="E55"/>
  <c r="E58"/>
  <c r="E70"/>
  <c r="E73"/>
  <c r="C28"/>
  <c r="D28"/>
  <c r="F6"/>
  <c r="G6"/>
  <c r="K56" l="1"/>
  <c r="K68"/>
  <c r="K82"/>
  <c r="E67"/>
  <c r="J81"/>
  <c r="H91"/>
  <c r="K85"/>
  <c r="K88"/>
  <c r="E14"/>
  <c r="E44"/>
  <c r="H51"/>
  <c r="E51"/>
  <c r="J67"/>
  <c r="K84"/>
  <c r="K83"/>
  <c r="K92"/>
  <c r="I67"/>
  <c r="H6"/>
  <c r="H67"/>
  <c r="E74"/>
  <c r="J87"/>
  <c r="I87"/>
  <c r="J91"/>
  <c r="K91" s="1"/>
  <c r="H57"/>
  <c r="H14"/>
  <c r="K67" l="1"/>
  <c r="C77"/>
  <c r="C94" s="1"/>
  <c r="J93"/>
  <c r="E48"/>
  <c r="D77"/>
  <c r="K87"/>
  <c r="H87"/>
  <c r="E23"/>
  <c r="E28"/>
  <c r="E57"/>
  <c r="I19"/>
  <c r="J19"/>
  <c r="I22"/>
  <c r="I55"/>
  <c r="I52"/>
  <c r="I20"/>
  <c r="I13"/>
  <c r="I7"/>
  <c r="J7"/>
  <c r="I8"/>
  <c r="J8"/>
  <c r="I9"/>
  <c r="J9"/>
  <c r="I10"/>
  <c r="J10"/>
  <c r="I11"/>
  <c r="J11"/>
  <c r="I12"/>
  <c r="J12"/>
  <c r="I14"/>
  <c r="J14"/>
  <c r="I15"/>
  <c r="J15"/>
  <c r="I16"/>
  <c r="J16"/>
  <c r="I17"/>
  <c r="J17"/>
  <c r="I18"/>
  <c r="J18"/>
  <c r="J22"/>
  <c r="I24"/>
  <c r="J24"/>
  <c r="I26"/>
  <c r="J26"/>
  <c r="I29"/>
  <c r="J29"/>
  <c r="I30"/>
  <c r="J30"/>
  <c r="I31"/>
  <c r="J31"/>
  <c r="I32"/>
  <c r="J32"/>
  <c r="I33"/>
  <c r="J33"/>
  <c r="I36"/>
  <c r="J36"/>
  <c r="I37"/>
  <c r="J37"/>
  <c r="I39"/>
  <c r="J39"/>
  <c r="I40"/>
  <c r="J40"/>
  <c r="I41"/>
  <c r="J41"/>
  <c r="I43"/>
  <c r="J43"/>
  <c r="I45"/>
  <c r="J45"/>
  <c r="I46"/>
  <c r="J46"/>
  <c r="I47"/>
  <c r="J47"/>
  <c r="I48"/>
  <c r="J48"/>
  <c r="I49"/>
  <c r="J49"/>
  <c r="I50"/>
  <c r="J50"/>
  <c r="I51"/>
  <c r="J51"/>
  <c r="J52"/>
  <c r="I53"/>
  <c r="J53"/>
  <c r="I54"/>
  <c r="J54"/>
  <c r="I57"/>
  <c r="J57"/>
  <c r="I58"/>
  <c r="J58"/>
  <c r="I59"/>
  <c r="J59"/>
  <c r="I69"/>
  <c r="J69"/>
  <c r="I70"/>
  <c r="J70"/>
  <c r="I73"/>
  <c r="J73"/>
  <c r="I6"/>
  <c r="J6"/>
  <c r="E77" l="1"/>
  <c r="K24"/>
  <c r="D94"/>
  <c r="K46"/>
  <c r="J20"/>
  <c r="K20" s="1"/>
  <c r="K51"/>
  <c r="K49"/>
  <c r="K43"/>
  <c r="K40"/>
  <c r="K19"/>
  <c r="J55"/>
  <c r="K55" s="1"/>
  <c r="K54"/>
  <c r="J23"/>
  <c r="K73"/>
  <c r="K58"/>
  <c r="K45"/>
  <c r="K37"/>
  <c r="K11"/>
  <c r="K6"/>
  <c r="K26"/>
  <c r="K57"/>
  <c r="K50"/>
  <c r="K41"/>
  <c r="K36"/>
  <c r="K30"/>
  <c r="K9"/>
  <c r="K39"/>
  <c r="K31"/>
  <c r="K7"/>
  <c r="K8"/>
  <c r="K12"/>
  <c r="K10"/>
  <c r="K17"/>
  <c r="K18"/>
  <c r="K15"/>
  <c r="K22"/>
  <c r="K48"/>
  <c r="K16"/>
  <c r="K14"/>
  <c r="J13"/>
  <c r="K13" s="1"/>
  <c r="K47"/>
  <c r="K70"/>
  <c r="K52"/>
  <c r="E94" l="1"/>
  <c r="I23"/>
  <c r="K23" s="1"/>
  <c r="J44" l="1"/>
  <c r="I44"/>
  <c r="G77" l="1"/>
  <c r="K44"/>
  <c r="I28" l="1"/>
  <c r="J74"/>
  <c r="I74"/>
  <c r="J28"/>
  <c r="F77" l="1"/>
  <c r="K28"/>
  <c r="J77"/>
  <c r="J94" s="1"/>
  <c r="G94"/>
  <c r="K74"/>
  <c r="I77"/>
  <c r="H77" l="1"/>
  <c r="K77"/>
  <c r="H86"/>
  <c r="I86"/>
  <c r="K86" s="1"/>
  <c r="F81"/>
  <c r="F93" s="1"/>
  <c r="H81" l="1"/>
  <c r="I81"/>
  <c r="K81" s="1"/>
  <c r="F94" l="1"/>
  <c r="H93"/>
  <c r="I93"/>
  <c r="H94" l="1"/>
  <c r="K93"/>
  <c r="I94"/>
  <c r="K94" s="1"/>
</calcChain>
</file>

<file path=xl/sharedStrings.xml><?xml version="1.0" encoding="utf-8"?>
<sst xmlns="http://schemas.openxmlformats.org/spreadsheetml/2006/main" count="191" uniqueCount="150">
  <si>
    <t>Код</t>
  </si>
  <si>
    <t>0100</t>
  </si>
  <si>
    <t>Державне управління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</si>
  <si>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</si>
  <si>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</si>
  <si>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</si>
  <si>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2000</t>
  </si>
  <si>
    <t>Охорона здоров`я</t>
  </si>
  <si>
    <t>3000</t>
  </si>
  <si>
    <t>Соціальний захист та соціальне забезпечення</t>
  </si>
  <si>
    <t>Заходи державної політики з питань дітей та їх соціального захисту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</si>
  <si>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</si>
  <si>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Компенсаційні виплати на пільговий проїзд автомобільним транспортом окремим категоріям громадян</t>
  </si>
  <si>
    <t>Компенсаційні виплати за пільговий проїзд окремих категорій громадян на залізничному транспорті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</si>
  <si>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</si>
  <si>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Організація та проведення громадських робіт</t>
  </si>
  <si>
    <t>4000</t>
  </si>
  <si>
    <t>5000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</si>
  <si>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</si>
  <si>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</si>
  <si>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</si>
  <si>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</si>
  <si>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Сприяння розвитку малого та середнього підприємництва</t>
  </si>
  <si>
    <t>Заходи та роботи з мобілізаційної підготовки місцевого значення</t>
  </si>
  <si>
    <t>8000</t>
  </si>
  <si>
    <t>Резервний фонд</t>
  </si>
  <si>
    <t xml:space="preserve"> </t>
  </si>
  <si>
    <t xml:space="preserve">Усього </t>
  </si>
  <si>
    <t>Найменування</t>
  </si>
  <si>
    <t xml:space="preserve">% виконання </t>
  </si>
  <si>
    <t xml:space="preserve">Касові видатки </t>
  </si>
  <si>
    <t>План періоду з урахуванням змін</t>
  </si>
  <si>
    <t>Додаток 2</t>
  </si>
  <si>
    <t>Міський голова</t>
  </si>
  <si>
    <t>Д.І.ЗРАЖЕВСЬКИЙ</t>
  </si>
  <si>
    <t>0210150</t>
  </si>
  <si>
    <t>0210180</t>
  </si>
  <si>
    <t>Інша діяльність у сфері державного управління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</si>
  <si>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</si>
  <si>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</si>
  <si>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0810160</t>
  </si>
  <si>
    <t>1010160</t>
  </si>
  <si>
    <t>1210160</t>
  </si>
  <si>
    <t>3710160</t>
  </si>
  <si>
    <t>0611010</t>
  </si>
  <si>
    <t>Надання дошкільної освіти</t>
  </si>
  <si>
    <t>0611020</t>
  </si>
  <si>
    <t>0611090</t>
  </si>
  <si>
    <t>0611150</t>
  </si>
  <si>
    <t>0611161</t>
  </si>
  <si>
    <t>Забезпечення діяльності інших закладів у сфері освіти</t>
  </si>
  <si>
    <t>0611162</t>
  </si>
  <si>
    <t>Інші програми та заходи у сфері освіти</t>
  </si>
  <si>
    <t>1011100</t>
  </si>
  <si>
    <t>0212111</t>
  </si>
  <si>
    <t>Первинна медична допомога населенню, що надається центрами первинної медичної (медико-санітарної) допомоги</t>
  </si>
  <si>
    <t>0213112</t>
  </si>
  <si>
    <t>0213123</t>
  </si>
  <si>
    <t>Заходи державної політики з питань сім`ї</t>
  </si>
  <si>
    <t>0213131</t>
  </si>
  <si>
    <t>Здійснення заходів та реалізація проектів на виконання Державної цільової соціальної програми `Молодь України`</t>
  </si>
  <si>
    <t>0213140</t>
  </si>
  <si>
    <t>0613140</t>
  </si>
  <si>
    <t>0813033</t>
  </si>
  <si>
    <t>0813035</t>
  </si>
  <si>
    <t>0813104</t>
  </si>
  <si>
    <t>0813121</t>
  </si>
  <si>
    <t>Утримання та забезпечення діяльності центрів соціальних служб для сім`ї, дітей та молоді</t>
  </si>
  <si>
    <t>0813242</t>
  </si>
  <si>
    <t>Інші заходи у сфері соціального захисту і соціального забезпечення</t>
  </si>
  <si>
    <t>1213210</t>
  </si>
  <si>
    <t>Культура i мистецтво</t>
  </si>
  <si>
    <t>1014030</t>
  </si>
  <si>
    <t>Забезпечення діяльності бібліотек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</si>
  <si>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</si>
  <si>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</si>
  <si>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</si>
  <si>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</si>
  <si>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Фiзична культура i спорт</t>
  </si>
  <si>
    <t>0215061</t>
  </si>
  <si>
    <t>0615031</t>
  </si>
  <si>
    <t>1216014</t>
  </si>
  <si>
    <t>Забезпечення збору та вивезення сміття і відходів</t>
  </si>
  <si>
    <t>1216017</t>
  </si>
  <si>
    <t>Інша діяльність, пов`язана з експлуатацією об`єктів житлово-комунального господарства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</si>
  <si>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</si>
  <si>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</si>
  <si>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</si>
  <si>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Організація благоустрою населених пунктів</t>
  </si>
  <si>
    <t>7000</t>
  </si>
  <si>
    <t>Економічна діяльність</t>
  </si>
  <si>
    <t>0217610</t>
  </si>
  <si>
    <t>0217680</t>
  </si>
  <si>
    <t>Членські внески до асоціацій органів місцевого самоврядування</t>
  </si>
  <si>
    <t>1217130</t>
  </si>
  <si>
    <t>Здійснення заходів із землеустрою</t>
  </si>
  <si>
    <t>Інша діяльність</t>
  </si>
  <si>
    <t>0218120</t>
  </si>
  <si>
    <t>Заходи з організації рятування на водах</t>
  </si>
  <si>
    <t>0218220</t>
  </si>
  <si>
    <t>3718700</t>
  </si>
  <si>
    <t>9000</t>
  </si>
  <si>
    <t>Міжбюджетні трансферти</t>
  </si>
  <si>
    <t>0219770</t>
  </si>
  <si>
    <t>Інші субвенції з місцевого бюджету</t>
  </si>
  <si>
    <t>0617321</t>
  </si>
  <si>
    <t>Будівництво освітніх установ та закладів</t>
  </si>
  <si>
    <t>0218110</t>
  </si>
  <si>
    <t>Заходи із запобігання та ліквідації надзвичайних ситуацій та наслідків стихійного лиха</t>
  </si>
  <si>
    <t>1218340</t>
  </si>
  <si>
    <t>Природоохоронні заходи за рахунок цільових фондів</t>
  </si>
  <si>
    <t>Надання інших пільг окремим категоріям громадян відповідно до законодавства</t>
  </si>
  <si>
    <t>0813031</t>
  </si>
  <si>
    <t>Утримання та розвиток автомобільних доріг та дорожньої інфраструктури за рахунок коштів місцевого бюджету</t>
  </si>
  <si>
    <t>Власні надходження бюджетних установ</t>
  </si>
  <si>
    <t>1216090</t>
  </si>
  <si>
    <t>Інша діяльність у сфері житлово-комунального господарства</t>
  </si>
  <si>
    <t>1217670</t>
  </si>
  <si>
    <t>Внески до статутного капіталу суб`єктів господарювання</t>
  </si>
  <si>
    <t>грн.</t>
  </si>
  <si>
    <t>0611170</t>
  </si>
  <si>
    <t>Забезпечення діяльності інклюзивно-ресурсних центрів</t>
  </si>
  <si>
    <t>1218230</t>
  </si>
  <si>
    <t>Інші заходи громадського порядку та безпеки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</si>
  <si>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</si>
  <si>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позашкільної освіти закладами позашкільної освіти, заходи із позашкільної роботи з дітьми</t>
  </si>
  <si>
    <t>Методичне забезпечення діяльності закладів освіти</t>
  </si>
  <si>
    <t>Надання спеціальної освіти мистецькими школами</t>
  </si>
  <si>
    <t>Багатопрофільна стаціонарна медична допомога населенню</t>
  </si>
  <si>
    <t>Централізовані заходи з лікування хворих на цукровий та нецукровий діабет</t>
  </si>
  <si>
    <t>0212010</t>
  </si>
  <si>
    <t>0212144</t>
  </si>
  <si>
    <t>0813050</t>
  </si>
  <si>
    <t>1213242</t>
  </si>
  <si>
    <t>Інші дотації з місцевого бюджету</t>
  </si>
  <si>
    <t>0219150</t>
  </si>
  <si>
    <t>Пільгове медичне обслуговування осіб, які постраждали внаслідок Чорнобильської катастрофи</t>
  </si>
  <si>
    <t>1217310</t>
  </si>
  <si>
    <t>Будівництво об'єктів житлово - комунального господарства</t>
  </si>
  <si>
    <t>Надання пільг окремим категоріям громадян з оплати послуг зв`язку</t>
  </si>
  <si>
    <t>0813032</t>
  </si>
  <si>
    <t>0617368</t>
  </si>
  <si>
    <t>Виконання інвестиційних проектів за рахунок субвенцій з інших бюджетів</t>
  </si>
  <si>
    <t>1217650</t>
  </si>
  <si>
    <t>Проведення експертної грошової оцінки земельної ділянки чи права на неї</t>
  </si>
  <si>
    <t>Видатки бюджету міста за І півріччя 2020 року</t>
  </si>
  <si>
    <t>0212152</t>
  </si>
  <si>
    <t>Інші програми та заходи у сфері охорони здоров`я</t>
  </si>
  <si>
    <t>Усього власні надходження установ</t>
  </si>
  <si>
    <t>РАЗОМ ВИДАТКІВ</t>
  </si>
</sst>
</file>

<file path=xl/styles.xml><?xml version="1.0" encoding="utf-8"?>
<styleSheet xmlns="http://schemas.openxmlformats.org/spreadsheetml/2006/main">
  <numFmts count="3">
    <numFmt numFmtId="164" formatCode="#0"/>
    <numFmt numFmtId="165" formatCode="0.0"/>
    <numFmt numFmtId="166" formatCode="#0.00"/>
  </numFmts>
  <fonts count="4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2" fontId="1" fillId="0" borderId="1" xfId="0" quotePrefix="1" applyNumberFormat="1" applyFont="1" applyFill="1" applyBorder="1" applyAlignment="1">
      <alignment horizontal="justify" vertical="top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1" xfId="0" quotePrefix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/>
    <xf numFmtId="165" fontId="2" fillId="0" borderId="0" xfId="0" applyNumberFormat="1" applyFont="1" applyFill="1"/>
    <xf numFmtId="0" fontId="1" fillId="0" borderId="1" xfId="0" quotePrefix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quotePrefix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1" fillId="0" borderId="0" xfId="0" applyFont="1" applyFill="1" applyBorder="1"/>
    <xf numFmtId="0" fontId="2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2" fillId="0" borderId="1" xfId="0" applyFont="1" applyFill="1" applyBorder="1"/>
    <xf numFmtId="164" fontId="1" fillId="0" borderId="0" xfId="0" applyNumberFormat="1" applyFont="1" applyFill="1"/>
    <xf numFmtId="2" fontId="3" fillId="0" borderId="1" xfId="0" quotePrefix="1" applyNumberFormat="1" applyFont="1" applyBorder="1" applyAlignment="1">
      <alignment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166" fontId="1" fillId="0" borderId="0" xfId="0" applyNumberFormat="1" applyFont="1" applyFill="1"/>
    <xf numFmtId="4" fontId="1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0" xfId="0" applyNumberFormat="1" applyFont="1" applyFill="1"/>
    <xf numFmtId="2" fontId="2" fillId="0" borderId="1" xfId="0" applyNumberFormat="1" applyFont="1" applyFill="1" applyBorder="1"/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/>
    </xf>
    <xf numFmtId="2" fontId="1" fillId="0" borderId="4" xfId="0" applyNumberFormat="1" applyFont="1" applyFill="1" applyBorder="1"/>
    <xf numFmtId="165" fontId="2" fillId="0" borderId="1" xfId="0" applyNumberFormat="1" applyFont="1" applyFill="1" applyBorder="1"/>
    <xf numFmtId="165" fontId="1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2"/>
  <sheetViews>
    <sheetView tabSelected="1" view="pageBreakPreview" zoomScale="70" zoomScaleNormal="70" zoomScaleSheetLayoutView="70" workbookViewId="0">
      <pane xSplit="2" ySplit="5" topLeftCell="C81" activePane="bottomRight" state="frozen"/>
      <selection pane="topRight" activeCell="C1" sqref="C1"/>
      <selection pane="bottomLeft" activeCell="A6" sqref="A6"/>
      <selection pane="bottomRight" activeCell="O83" sqref="O83"/>
    </sheetView>
  </sheetViews>
  <sheetFormatPr defaultRowHeight="18.75"/>
  <cols>
    <col min="1" max="1" width="10.85546875" style="3" customWidth="1"/>
    <col min="2" max="2" width="75.5703125" style="3" customWidth="1"/>
    <col min="3" max="3" width="17.28515625" style="3" customWidth="1"/>
    <col min="4" max="4" width="15.85546875" style="3" customWidth="1"/>
    <col min="5" max="5" width="7.85546875" style="3" customWidth="1"/>
    <col min="6" max="6" width="16" style="3" customWidth="1"/>
    <col min="7" max="7" width="17" style="3" customWidth="1"/>
    <col min="8" max="8" width="8.140625" style="3" customWidth="1"/>
    <col min="9" max="9" width="17.42578125" style="3" customWidth="1"/>
    <col min="10" max="10" width="18" style="3" customWidth="1"/>
    <col min="11" max="11" width="8" style="3" customWidth="1"/>
    <col min="12" max="12" width="9.140625" style="3"/>
    <col min="13" max="13" width="15.85546875" style="3" customWidth="1"/>
    <col min="14" max="14" width="13.85546875" style="3" customWidth="1"/>
    <col min="15" max="15" width="13.5703125" style="3" customWidth="1"/>
    <col min="16" max="16" width="12.140625" style="3" customWidth="1"/>
    <col min="17" max="16384" width="9.140625" style="3"/>
  </cols>
  <sheetData>
    <row r="1" spans="1:14">
      <c r="I1" s="3" t="s">
        <v>32</v>
      </c>
    </row>
    <row r="2" spans="1:14">
      <c r="A2" s="34" t="s">
        <v>145</v>
      </c>
      <c r="B2" s="34"/>
      <c r="C2" s="34"/>
      <c r="D2" s="34"/>
      <c r="E2" s="34"/>
      <c r="F2" s="34"/>
      <c r="G2" s="34"/>
      <c r="H2" s="34"/>
    </row>
    <row r="3" spans="1:14">
      <c r="A3" s="34"/>
      <c r="B3" s="34"/>
      <c r="C3" s="34"/>
      <c r="D3" s="34"/>
      <c r="I3" s="3" t="s">
        <v>119</v>
      </c>
    </row>
    <row r="4" spans="1:14">
      <c r="A4" s="37" t="s">
        <v>0</v>
      </c>
      <c r="B4" s="37" t="s">
        <v>28</v>
      </c>
      <c r="C4" s="35"/>
      <c r="D4" s="35"/>
      <c r="E4" s="36"/>
      <c r="F4" s="35"/>
      <c r="G4" s="35"/>
      <c r="H4" s="36"/>
      <c r="I4" s="35"/>
      <c r="J4" s="35"/>
      <c r="K4" s="36"/>
    </row>
    <row r="5" spans="1:14" s="5" customFormat="1" ht="75">
      <c r="A5" s="37"/>
      <c r="B5" s="37"/>
      <c r="C5" s="4" t="s">
        <v>31</v>
      </c>
      <c r="D5" s="24" t="s">
        <v>30</v>
      </c>
      <c r="E5" s="4" t="s">
        <v>29</v>
      </c>
      <c r="F5" s="4" t="s">
        <v>31</v>
      </c>
      <c r="G5" s="4" t="s">
        <v>30</v>
      </c>
      <c r="H5" s="4" t="s">
        <v>29</v>
      </c>
      <c r="I5" s="4" t="s">
        <v>31</v>
      </c>
      <c r="J5" s="4" t="s">
        <v>30</v>
      </c>
      <c r="K5" s="4" t="s">
        <v>29</v>
      </c>
    </row>
    <row r="6" spans="1:14" s="8" customFormat="1">
      <c r="A6" s="6" t="s">
        <v>1</v>
      </c>
      <c r="B6" s="7" t="s">
        <v>2</v>
      </c>
      <c r="C6" s="26">
        <f t="shared" ref="C6:D6" si="0">SUM(C7:C13)</f>
        <v>14708388</v>
      </c>
      <c r="D6" s="26">
        <f t="shared" si="0"/>
        <v>12039261.800000001</v>
      </c>
      <c r="E6" s="32">
        <f>D6/C6*100</f>
        <v>81.853033792690269</v>
      </c>
      <c r="F6" s="26">
        <f t="shared" ref="F6:G6" si="1">SUM(F7:F13)</f>
        <v>343426</v>
      </c>
      <c r="G6" s="26">
        <f t="shared" si="1"/>
        <v>259631</v>
      </c>
      <c r="H6" s="32">
        <f t="shared" ref="H6:H16" si="2">G6/F6*100</f>
        <v>75.600274877266145</v>
      </c>
      <c r="I6" s="26">
        <f>C6+F6</f>
        <v>15051814</v>
      </c>
      <c r="J6" s="26">
        <f>D6+G6</f>
        <v>12298892.800000001</v>
      </c>
      <c r="K6" s="32">
        <f>J6/I6*100</f>
        <v>81.710369261804601</v>
      </c>
      <c r="M6" s="9"/>
    </row>
    <row r="7" spans="1:14" ht="67.5" customHeight="1">
      <c r="A7" s="10" t="s">
        <v>35</v>
      </c>
      <c r="B7" s="11" t="s">
        <v>3</v>
      </c>
      <c r="C7" s="27">
        <v>7471536</v>
      </c>
      <c r="D7" s="27">
        <v>5906613.1200000001</v>
      </c>
      <c r="E7" s="33">
        <f t="shared" ref="E7:E44" si="3">D7/C7*100</f>
        <v>79.054870645072185</v>
      </c>
      <c r="F7" s="28">
        <v>222926</v>
      </c>
      <c r="G7" s="28">
        <v>153532</v>
      </c>
      <c r="H7" s="33">
        <f t="shared" si="2"/>
        <v>68.871284641540242</v>
      </c>
      <c r="I7" s="27">
        <f>C7+F7</f>
        <v>7694462</v>
      </c>
      <c r="J7" s="27">
        <f>D7+G7</f>
        <v>6060145.1200000001</v>
      </c>
      <c r="K7" s="33">
        <f t="shared" ref="K7:K44" si="4">J7/I7*100</f>
        <v>78.759829082267217</v>
      </c>
      <c r="M7" s="9"/>
      <c r="N7" s="8"/>
    </row>
    <row r="8" spans="1:14" ht="23.25" customHeight="1">
      <c r="A8" s="10" t="s">
        <v>36</v>
      </c>
      <c r="B8" s="11" t="s">
        <v>37</v>
      </c>
      <c r="C8" s="27">
        <v>26950</v>
      </c>
      <c r="D8" s="27">
        <v>6000</v>
      </c>
      <c r="E8" s="33">
        <f t="shared" si="3"/>
        <v>22.263450834879407</v>
      </c>
      <c r="F8" s="27"/>
      <c r="G8" s="27"/>
      <c r="H8" s="33"/>
      <c r="I8" s="27">
        <f>C8+F8</f>
        <v>26950</v>
      </c>
      <c r="J8" s="27">
        <f>D8+G8</f>
        <v>6000</v>
      </c>
      <c r="K8" s="33">
        <f t="shared" si="4"/>
        <v>22.263450834879407</v>
      </c>
      <c r="M8" s="9"/>
      <c r="N8" s="8"/>
    </row>
    <row r="9" spans="1:14" ht="39.75" customHeight="1">
      <c r="A9" s="10" t="s">
        <v>38</v>
      </c>
      <c r="B9" s="11" t="s">
        <v>39</v>
      </c>
      <c r="C9" s="27">
        <v>128755</v>
      </c>
      <c r="D9" s="27">
        <v>90557.6</v>
      </c>
      <c r="E9" s="33">
        <f t="shared" si="3"/>
        <v>70.333268610927732</v>
      </c>
      <c r="F9" s="27"/>
      <c r="G9" s="27"/>
      <c r="H9" s="33"/>
      <c r="I9" s="27">
        <f>C9+F9</f>
        <v>128755</v>
      </c>
      <c r="J9" s="27">
        <f>D9+G9</f>
        <v>90557.6</v>
      </c>
      <c r="K9" s="33">
        <f t="shared" si="4"/>
        <v>70.333268610927732</v>
      </c>
      <c r="M9" s="9"/>
      <c r="N9" s="8"/>
    </row>
    <row r="10" spans="1:14" ht="37.5" customHeight="1">
      <c r="A10" s="10" t="s">
        <v>40</v>
      </c>
      <c r="B10" s="11" t="s">
        <v>39</v>
      </c>
      <c r="C10" s="27">
        <v>4068246</v>
      </c>
      <c r="D10" s="27">
        <v>3324332.6999999997</v>
      </c>
      <c r="E10" s="33">
        <f t="shared" si="3"/>
        <v>81.714151504112579</v>
      </c>
      <c r="F10" s="28">
        <v>99000</v>
      </c>
      <c r="G10" s="28">
        <v>89700</v>
      </c>
      <c r="H10" s="33">
        <f t="shared" si="2"/>
        <v>90.606060606060595</v>
      </c>
      <c r="I10" s="27">
        <f>C10+F10</f>
        <v>4167246</v>
      </c>
      <c r="J10" s="27">
        <f>D10+G10</f>
        <v>3414032.6999999997</v>
      </c>
      <c r="K10" s="33">
        <f t="shared" si="4"/>
        <v>81.925393893233078</v>
      </c>
      <c r="M10" s="9"/>
      <c r="N10" s="8"/>
    </row>
    <row r="11" spans="1:14" ht="38.25" customHeight="1">
      <c r="A11" s="10" t="s">
        <v>41</v>
      </c>
      <c r="B11" s="11" t="s">
        <v>39</v>
      </c>
      <c r="C11" s="27">
        <v>268562</v>
      </c>
      <c r="D11" s="27">
        <v>238915.34</v>
      </c>
      <c r="E11" s="33">
        <f t="shared" si="3"/>
        <v>88.960962459320385</v>
      </c>
      <c r="F11" s="28"/>
      <c r="G11" s="28"/>
      <c r="H11" s="33"/>
      <c r="I11" s="27">
        <f>C11+F11</f>
        <v>268562</v>
      </c>
      <c r="J11" s="27">
        <f>D11+G11</f>
        <v>238915.34</v>
      </c>
      <c r="K11" s="33">
        <f t="shared" si="4"/>
        <v>88.960962459320385</v>
      </c>
      <c r="M11" s="9"/>
      <c r="N11" s="8"/>
    </row>
    <row r="12" spans="1:14" ht="36.75" customHeight="1">
      <c r="A12" s="10" t="s">
        <v>42</v>
      </c>
      <c r="B12" s="11" t="s">
        <v>39</v>
      </c>
      <c r="C12" s="27">
        <v>1345650</v>
      </c>
      <c r="D12" s="27">
        <v>1198585.5800000003</v>
      </c>
      <c r="E12" s="33">
        <f t="shared" si="3"/>
        <v>89.071123992122793</v>
      </c>
      <c r="F12" s="28"/>
      <c r="G12" s="28"/>
      <c r="H12" s="33"/>
      <c r="I12" s="27">
        <f>C12+F12</f>
        <v>1345650</v>
      </c>
      <c r="J12" s="27">
        <f>D12+G12</f>
        <v>1198585.5800000003</v>
      </c>
      <c r="K12" s="33">
        <f t="shared" si="4"/>
        <v>89.071123992122793</v>
      </c>
      <c r="M12" s="9"/>
      <c r="N12" s="8"/>
    </row>
    <row r="13" spans="1:14" s="8" customFormat="1" ht="36.75" customHeight="1">
      <c r="A13" s="10" t="s">
        <v>43</v>
      </c>
      <c r="B13" s="11" t="s">
        <v>39</v>
      </c>
      <c r="C13" s="27">
        <v>1398689</v>
      </c>
      <c r="D13" s="27">
        <v>1274257.46</v>
      </c>
      <c r="E13" s="33">
        <f t="shared" si="3"/>
        <v>91.103702109618354</v>
      </c>
      <c r="F13" s="28">
        <v>21500</v>
      </c>
      <c r="G13" s="28">
        <v>16399</v>
      </c>
      <c r="H13" s="33">
        <f t="shared" si="2"/>
        <v>76.27441860465116</v>
      </c>
      <c r="I13" s="27">
        <f>C13+F13</f>
        <v>1420189</v>
      </c>
      <c r="J13" s="27">
        <f>D13+G13</f>
        <v>1290656.46</v>
      </c>
      <c r="K13" s="33">
        <f t="shared" si="4"/>
        <v>90.879204105932374</v>
      </c>
      <c r="M13" s="9"/>
    </row>
    <row r="14" spans="1:14" s="8" customFormat="1" ht="23.25" customHeight="1">
      <c r="A14" s="6" t="s">
        <v>4</v>
      </c>
      <c r="B14" s="7" t="s">
        <v>5</v>
      </c>
      <c r="C14" s="29">
        <f t="shared" ref="C14:D14" si="5">C15+C16+C17+C18+C22+C19+C20+C21</f>
        <v>63809519.640000001</v>
      </c>
      <c r="D14" s="29">
        <f t="shared" si="5"/>
        <v>50522957.349999994</v>
      </c>
      <c r="E14" s="32">
        <f t="shared" si="3"/>
        <v>79.177774155079021</v>
      </c>
      <c r="F14" s="29">
        <f t="shared" ref="F14" si="6">F15+F16+F17+F18+F22+F19+F20+F21</f>
        <v>564655</v>
      </c>
      <c r="G14" s="29">
        <f t="shared" ref="G14" si="7">G15+G16+G17+G18+G22+G19+G20+G21</f>
        <v>21260</v>
      </c>
      <c r="H14" s="32">
        <f t="shared" si="2"/>
        <v>3.7651309206506625</v>
      </c>
      <c r="I14" s="26">
        <f>C14+F14</f>
        <v>64374174.640000001</v>
      </c>
      <c r="J14" s="26">
        <f>D14+G14</f>
        <v>50544217.349999994</v>
      </c>
      <c r="K14" s="32">
        <f t="shared" si="4"/>
        <v>78.516295754716324</v>
      </c>
      <c r="M14" s="9"/>
    </row>
    <row r="15" spans="1:14">
      <c r="A15" s="10" t="s">
        <v>44</v>
      </c>
      <c r="B15" s="19" t="s">
        <v>45</v>
      </c>
      <c r="C15" s="28">
        <v>15917091.449999999</v>
      </c>
      <c r="D15" s="28">
        <v>12463663.980000002</v>
      </c>
      <c r="E15" s="33">
        <f t="shared" si="3"/>
        <v>78.303652518123855</v>
      </c>
      <c r="F15" s="28"/>
      <c r="G15" s="28"/>
      <c r="H15" s="33"/>
      <c r="I15" s="27">
        <f>C15+F15</f>
        <v>15917091.449999999</v>
      </c>
      <c r="J15" s="27">
        <f>D15+G15</f>
        <v>12463663.980000002</v>
      </c>
      <c r="K15" s="33">
        <f t="shared" si="4"/>
        <v>78.303652518123855</v>
      </c>
      <c r="M15" s="9"/>
      <c r="N15" s="8"/>
    </row>
    <row r="16" spans="1:14" ht="56.25" customHeight="1">
      <c r="A16" s="10" t="s">
        <v>46</v>
      </c>
      <c r="B16" s="20" t="s">
        <v>124</v>
      </c>
      <c r="C16" s="28">
        <v>40179479</v>
      </c>
      <c r="D16" s="28">
        <v>31528545.870000001</v>
      </c>
      <c r="E16" s="33">
        <f t="shared" si="3"/>
        <v>78.469274999807737</v>
      </c>
      <c r="F16" s="28">
        <v>564655</v>
      </c>
      <c r="G16" s="28">
        <v>21260</v>
      </c>
      <c r="H16" s="33">
        <f t="shared" si="2"/>
        <v>3.7651309206506625</v>
      </c>
      <c r="I16" s="27">
        <f>C16+F16</f>
        <v>40744134</v>
      </c>
      <c r="J16" s="27">
        <f>D16+G16</f>
        <v>31549805.870000001</v>
      </c>
      <c r="K16" s="33">
        <f t="shared" si="4"/>
        <v>77.43398318393514</v>
      </c>
      <c r="M16" s="9"/>
      <c r="N16" s="8"/>
    </row>
    <row r="17" spans="1:14" ht="37.5" customHeight="1">
      <c r="A17" s="10" t="s">
        <v>47</v>
      </c>
      <c r="B17" s="20" t="s">
        <v>125</v>
      </c>
      <c r="C17" s="28">
        <v>1215528.19</v>
      </c>
      <c r="D17" s="28">
        <v>1064245.3400000001</v>
      </c>
      <c r="E17" s="33">
        <f t="shared" si="3"/>
        <v>87.554147139935949</v>
      </c>
      <c r="F17" s="27"/>
      <c r="G17" s="27"/>
      <c r="H17" s="33"/>
      <c r="I17" s="27">
        <f>C17+F17</f>
        <v>1215528.19</v>
      </c>
      <c r="J17" s="27">
        <f>D17+G17</f>
        <v>1064245.3400000001</v>
      </c>
      <c r="K17" s="33">
        <f t="shared" si="4"/>
        <v>87.554147139935949</v>
      </c>
      <c r="M17" s="9"/>
      <c r="N17" s="8"/>
    </row>
    <row r="18" spans="1:14" ht="19.5" customHeight="1">
      <c r="A18" s="10" t="s">
        <v>48</v>
      </c>
      <c r="B18" s="20" t="s">
        <v>126</v>
      </c>
      <c r="C18" s="28">
        <v>1186933</v>
      </c>
      <c r="D18" s="28">
        <v>1027753.4400000001</v>
      </c>
      <c r="E18" s="33">
        <f t="shared" si="3"/>
        <v>86.589002075096062</v>
      </c>
      <c r="F18" s="27"/>
      <c r="G18" s="27"/>
      <c r="H18" s="33"/>
      <c r="I18" s="27">
        <f>C18+F18</f>
        <v>1186933</v>
      </c>
      <c r="J18" s="27">
        <f>D18+G18</f>
        <v>1027753.4400000001</v>
      </c>
      <c r="K18" s="33">
        <f t="shared" si="4"/>
        <v>86.589002075096062</v>
      </c>
      <c r="M18" s="9"/>
      <c r="N18" s="8"/>
    </row>
    <row r="19" spans="1:14" ht="23.25" customHeight="1">
      <c r="A19" s="10" t="s">
        <v>49</v>
      </c>
      <c r="B19" s="19" t="s">
        <v>50</v>
      </c>
      <c r="C19" s="28">
        <v>1444661</v>
      </c>
      <c r="D19" s="28">
        <v>1090304.6199999999</v>
      </c>
      <c r="E19" s="33">
        <f t="shared" si="3"/>
        <v>75.471312647050055</v>
      </c>
      <c r="F19" s="27"/>
      <c r="G19" s="27"/>
      <c r="H19" s="33"/>
      <c r="I19" s="27">
        <f>C19+F19</f>
        <v>1444661</v>
      </c>
      <c r="J19" s="27">
        <f>D19+G19</f>
        <v>1090304.6199999999</v>
      </c>
      <c r="K19" s="33">
        <f t="shared" ref="K19" si="8">J19/I19*100</f>
        <v>75.471312647050055</v>
      </c>
      <c r="M19" s="9"/>
      <c r="N19" s="8"/>
    </row>
    <row r="20" spans="1:14" s="8" customFormat="1">
      <c r="A20" s="10" t="s">
        <v>51</v>
      </c>
      <c r="B20" s="19" t="s">
        <v>52</v>
      </c>
      <c r="C20" s="28">
        <v>101668</v>
      </c>
      <c r="D20" s="28">
        <v>100342.91</v>
      </c>
      <c r="E20" s="33">
        <f t="shared" si="3"/>
        <v>98.696649880001573</v>
      </c>
      <c r="F20" s="27"/>
      <c r="G20" s="27"/>
      <c r="H20" s="33"/>
      <c r="I20" s="27">
        <f>C20+F20</f>
        <v>101668</v>
      </c>
      <c r="J20" s="27">
        <f>D20+G20</f>
        <v>100342.91</v>
      </c>
      <c r="K20" s="33">
        <f t="shared" si="4"/>
        <v>98.696649880001573</v>
      </c>
      <c r="M20" s="9"/>
    </row>
    <row r="21" spans="1:14" s="8" customFormat="1">
      <c r="A21" s="10" t="s">
        <v>120</v>
      </c>
      <c r="B21" s="19" t="s">
        <v>121</v>
      </c>
      <c r="C21" s="28">
        <v>722833</v>
      </c>
      <c r="D21" s="28">
        <v>344920.37</v>
      </c>
      <c r="E21" s="33">
        <f t="shared" si="3"/>
        <v>47.717850457851256</v>
      </c>
      <c r="F21" s="27"/>
      <c r="G21" s="27"/>
      <c r="H21" s="33"/>
      <c r="I21" s="27">
        <f>C21+F21</f>
        <v>722833</v>
      </c>
      <c r="J21" s="27">
        <f>D21+G21</f>
        <v>344920.37</v>
      </c>
      <c r="K21" s="33">
        <f t="shared" ref="K21" si="9">J21/I21*100</f>
        <v>47.717850457851256</v>
      </c>
      <c r="M21" s="9"/>
    </row>
    <row r="22" spans="1:14">
      <c r="A22" s="10" t="s">
        <v>53</v>
      </c>
      <c r="B22" s="19" t="s">
        <v>127</v>
      </c>
      <c r="C22" s="28">
        <v>3041326</v>
      </c>
      <c r="D22" s="28">
        <v>2903180.82</v>
      </c>
      <c r="E22" s="33">
        <f t="shared" si="3"/>
        <v>95.45773192350967</v>
      </c>
      <c r="F22" s="28"/>
      <c r="G22" s="28"/>
      <c r="H22" s="33"/>
      <c r="I22" s="27">
        <f>C22+F22</f>
        <v>3041326</v>
      </c>
      <c r="J22" s="27">
        <f>D22+G22</f>
        <v>2903180.82</v>
      </c>
      <c r="K22" s="33">
        <f t="shared" si="4"/>
        <v>95.45773192350967</v>
      </c>
      <c r="M22" s="9"/>
      <c r="N22" s="8"/>
    </row>
    <row r="23" spans="1:14" s="8" customFormat="1" ht="24" customHeight="1">
      <c r="A23" s="6" t="s">
        <v>6</v>
      </c>
      <c r="B23" s="7" t="s">
        <v>7</v>
      </c>
      <c r="C23" s="26">
        <f t="shared" ref="C23:D23" si="10">SUM(C24:C27)</f>
        <v>20115158.359999999</v>
      </c>
      <c r="D23" s="26">
        <f t="shared" si="10"/>
        <v>17282906.98</v>
      </c>
      <c r="E23" s="32">
        <f t="shared" si="3"/>
        <v>85.919815646929862</v>
      </c>
      <c r="F23" s="26">
        <f t="shared" ref="F23" si="11">SUM(F24:F26)</f>
        <v>2674479.54</v>
      </c>
      <c r="G23" s="26">
        <f t="shared" ref="G23" si="12">SUM(G24:G26)</f>
        <v>2356904.54</v>
      </c>
      <c r="H23" s="32">
        <f t="shared" ref="H23:H25" si="13">G23/F23*100</f>
        <v>88.125727071368814</v>
      </c>
      <c r="I23" s="26">
        <f>C23+F23</f>
        <v>22789637.899999999</v>
      </c>
      <c r="J23" s="26">
        <f>D23+G23</f>
        <v>19639811.52</v>
      </c>
      <c r="K23" s="32">
        <f t="shared" si="4"/>
        <v>86.178690535491128</v>
      </c>
      <c r="M23" s="9"/>
    </row>
    <row r="24" spans="1:14" ht="21.75" customHeight="1">
      <c r="A24" s="21" t="s">
        <v>130</v>
      </c>
      <c r="B24" s="20" t="s">
        <v>128</v>
      </c>
      <c r="C24" s="28">
        <v>15749676</v>
      </c>
      <c r="D24" s="28">
        <v>14480299.039999999</v>
      </c>
      <c r="E24" s="33">
        <f t="shared" si="3"/>
        <v>91.940297946446634</v>
      </c>
      <c r="F24" s="28">
        <v>2647479.54</v>
      </c>
      <c r="G24" s="28">
        <v>2329907.54</v>
      </c>
      <c r="H24" s="33">
        <f t="shared" si="13"/>
        <v>88.004742049866792</v>
      </c>
      <c r="I24" s="27">
        <f>C24+F24</f>
        <v>18397155.539999999</v>
      </c>
      <c r="J24" s="27">
        <f>D24+G24</f>
        <v>16810206.579999998</v>
      </c>
      <c r="K24" s="33">
        <f t="shared" si="4"/>
        <v>91.373943887414669</v>
      </c>
      <c r="M24" s="9"/>
      <c r="N24" s="8"/>
    </row>
    <row r="25" spans="1:14" ht="36.75" customHeight="1">
      <c r="A25" s="21" t="s">
        <v>54</v>
      </c>
      <c r="B25" s="20" t="s">
        <v>55</v>
      </c>
      <c r="C25" s="28">
        <v>1988368</v>
      </c>
      <c r="D25" s="28">
        <v>1554791.66</v>
      </c>
      <c r="E25" s="33">
        <f t="shared" si="3"/>
        <v>78.194361405936931</v>
      </c>
      <c r="F25" s="28">
        <v>27000</v>
      </c>
      <c r="G25" s="28">
        <v>26997</v>
      </c>
      <c r="H25" s="33">
        <f t="shared" si="13"/>
        <v>99.988888888888894</v>
      </c>
      <c r="I25" s="27">
        <f>C25+F25</f>
        <v>2015368</v>
      </c>
      <c r="J25" s="27">
        <f>D25+G25</f>
        <v>1581788.66</v>
      </c>
      <c r="K25" s="33">
        <f t="shared" ref="K25" si="14">J25/I25*100</f>
        <v>78.486343933217157</v>
      </c>
      <c r="M25" s="9"/>
      <c r="N25" s="8"/>
    </row>
    <row r="26" spans="1:14" ht="37.5">
      <c r="A26" s="21" t="s">
        <v>131</v>
      </c>
      <c r="B26" s="20" t="s">
        <v>129</v>
      </c>
      <c r="C26" s="28">
        <v>2327829.3600000003</v>
      </c>
      <c r="D26" s="28">
        <v>1243228.28</v>
      </c>
      <c r="E26" s="33">
        <f t="shared" si="3"/>
        <v>53.407191324367517</v>
      </c>
      <c r="F26" s="27"/>
      <c r="G26" s="27"/>
      <c r="H26" s="33"/>
      <c r="I26" s="27">
        <f>C26+F26</f>
        <v>2327829.3600000003</v>
      </c>
      <c r="J26" s="27">
        <f>D26+G26</f>
        <v>1243228.28</v>
      </c>
      <c r="K26" s="33">
        <f t="shared" si="4"/>
        <v>53.407191324367517</v>
      </c>
      <c r="M26" s="9"/>
      <c r="N26" s="8"/>
    </row>
    <row r="27" spans="1:14">
      <c r="A27" s="21" t="s">
        <v>146</v>
      </c>
      <c r="B27" s="20" t="s">
        <v>147</v>
      </c>
      <c r="C27" s="28">
        <v>49285</v>
      </c>
      <c r="D27" s="28">
        <v>4588</v>
      </c>
      <c r="E27" s="33">
        <f t="shared" si="3"/>
        <v>9.309120422035102</v>
      </c>
      <c r="F27" s="27"/>
      <c r="G27" s="27"/>
      <c r="H27" s="33"/>
      <c r="I27" s="27">
        <f>C27+F27</f>
        <v>49285</v>
      </c>
      <c r="J27" s="27">
        <f>D27+G27</f>
        <v>4588</v>
      </c>
      <c r="K27" s="33">
        <f t="shared" ref="K27" si="15">J27/I27*100</f>
        <v>9.309120422035102</v>
      </c>
      <c r="M27" s="9"/>
      <c r="N27" s="8"/>
    </row>
    <row r="28" spans="1:14" s="8" customFormat="1" ht="21.75" customHeight="1">
      <c r="A28" s="6" t="s">
        <v>8</v>
      </c>
      <c r="B28" s="7" t="s">
        <v>9</v>
      </c>
      <c r="C28" s="29">
        <f t="shared" ref="C28:D28" si="16">SUM(C29:C43)</f>
        <v>4831745</v>
      </c>
      <c r="D28" s="29">
        <f t="shared" si="16"/>
        <v>3393428.9299999992</v>
      </c>
      <c r="E28" s="32">
        <f t="shared" si="3"/>
        <v>70.231954086980991</v>
      </c>
      <c r="F28" s="29">
        <f t="shared" ref="F28" si="17">SUM(F29:F43)</f>
        <v>146500</v>
      </c>
      <c r="G28" s="29">
        <f t="shared" ref="G28" si="18">SUM(G29:G43)</f>
        <v>38743.4</v>
      </c>
      <c r="H28" s="32">
        <f t="shared" ref="H28" si="19">G28/F28*100</f>
        <v>26.446006825938568</v>
      </c>
      <c r="I28" s="26">
        <f>C28+F28</f>
        <v>4978245</v>
      </c>
      <c r="J28" s="26">
        <f>D28+G28</f>
        <v>3432172.3299999991</v>
      </c>
      <c r="K28" s="32">
        <f t="shared" si="4"/>
        <v>68.943419417887213</v>
      </c>
      <c r="M28" s="9"/>
    </row>
    <row r="29" spans="1:14" ht="36" customHeight="1">
      <c r="A29" s="10" t="s">
        <v>56</v>
      </c>
      <c r="B29" s="11" t="s">
        <v>10</v>
      </c>
      <c r="C29" s="27">
        <v>19466</v>
      </c>
      <c r="D29" s="27">
        <v>8282</v>
      </c>
      <c r="E29" s="33">
        <f t="shared" si="3"/>
        <v>42.545977601972666</v>
      </c>
      <c r="F29" s="27"/>
      <c r="G29" s="27"/>
      <c r="H29" s="33"/>
      <c r="I29" s="27">
        <f>C29+F29</f>
        <v>19466</v>
      </c>
      <c r="J29" s="27">
        <f>D29+G29</f>
        <v>8282</v>
      </c>
      <c r="K29" s="33"/>
      <c r="M29" s="9"/>
      <c r="N29" s="8"/>
    </row>
    <row r="30" spans="1:14" ht="23.25" customHeight="1">
      <c r="A30" s="10" t="s">
        <v>57</v>
      </c>
      <c r="B30" s="11" t="s">
        <v>58</v>
      </c>
      <c r="C30" s="28">
        <v>10400</v>
      </c>
      <c r="D30" s="28">
        <v>7386.74</v>
      </c>
      <c r="E30" s="33">
        <f t="shared" si="3"/>
        <v>71.026346153846148</v>
      </c>
      <c r="F30" s="27"/>
      <c r="G30" s="27"/>
      <c r="H30" s="33"/>
      <c r="I30" s="27">
        <f>C30+F30</f>
        <v>10400</v>
      </c>
      <c r="J30" s="27">
        <f>D30+G30</f>
        <v>7386.74</v>
      </c>
      <c r="K30" s="33">
        <f t="shared" si="4"/>
        <v>71.026346153846148</v>
      </c>
      <c r="M30" s="9"/>
      <c r="N30" s="8"/>
    </row>
    <row r="31" spans="1:14" ht="40.5" customHeight="1">
      <c r="A31" s="10" t="s">
        <v>59</v>
      </c>
      <c r="B31" s="11" t="s">
        <v>60</v>
      </c>
      <c r="C31" s="28">
        <v>48701</v>
      </c>
      <c r="D31" s="28">
        <v>20710</v>
      </c>
      <c r="E31" s="33">
        <f t="shared" si="3"/>
        <v>42.524794152070797</v>
      </c>
      <c r="F31" s="27"/>
      <c r="G31" s="27"/>
      <c r="H31" s="33"/>
      <c r="I31" s="27">
        <f>C31+F31</f>
        <v>48701</v>
      </c>
      <c r="J31" s="27">
        <f>D31+G31</f>
        <v>20710</v>
      </c>
      <c r="K31" s="33">
        <f t="shared" si="4"/>
        <v>42.524794152070797</v>
      </c>
      <c r="M31" s="9"/>
      <c r="N31" s="8"/>
    </row>
    <row r="32" spans="1:14" ht="73.5" customHeight="1">
      <c r="A32" s="10" t="s">
        <v>61</v>
      </c>
      <c r="B32" s="11" t="s">
        <v>11</v>
      </c>
      <c r="C32" s="28">
        <v>94500</v>
      </c>
      <c r="D32" s="28">
        <v>0</v>
      </c>
      <c r="E32" s="33"/>
      <c r="F32" s="27"/>
      <c r="G32" s="27"/>
      <c r="H32" s="33"/>
      <c r="I32" s="27">
        <f>C32+F32</f>
        <v>94500</v>
      </c>
      <c r="J32" s="27">
        <f>D32+G32</f>
        <v>0</v>
      </c>
      <c r="K32" s="33"/>
      <c r="M32" s="9"/>
      <c r="N32" s="8"/>
    </row>
    <row r="33" spans="1:14" ht="72.75" customHeight="1">
      <c r="A33" s="10" t="s">
        <v>62</v>
      </c>
      <c r="B33" s="11" t="s">
        <v>11</v>
      </c>
      <c r="C33" s="28">
        <v>35499</v>
      </c>
      <c r="D33" s="28">
        <v>0</v>
      </c>
      <c r="E33" s="33"/>
      <c r="F33" s="27"/>
      <c r="G33" s="27"/>
      <c r="H33" s="33"/>
      <c r="I33" s="27">
        <f>C33+F33</f>
        <v>35499</v>
      </c>
      <c r="J33" s="27">
        <f>D33+G33</f>
        <v>0</v>
      </c>
      <c r="K33" s="33"/>
      <c r="M33" s="9"/>
      <c r="N33" s="8"/>
    </row>
    <row r="34" spans="1:14" ht="33" customHeight="1">
      <c r="A34" s="2" t="s">
        <v>112</v>
      </c>
      <c r="B34" s="1" t="s">
        <v>111</v>
      </c>
      <c r="C34" s="27"/>
      <c r="D34" s="27"/>
      <c r="E34" s="33"/>
      <c r="F34" s="28">
        <v>146500</v>
      </c>
      <c r="G34" s="28">
        <v>38743.4</v>
      </c>
      <c r="H34" s="33">
        <f t="shared" ref="H34" si="20">G34/F34*100</f>
        <v>26.446006825938568</v>
      </c>
      <c r="I34" s="27">
        <f>C34+F34</f>
        <v>146500</v>
      </c>
      <c r="J34" s="27">
        <f>D34+G34</f>
        <v>38743.4</v>
      </c>
      <c r="K34" s="33">
        <f t="shared" si="4"/>
        <v>26.446006825938568</v>
      </c>
      <c r="M34" s="9"/>
      <c r="N34" s="8"/>
    </row>
    <row r="35" spans="1:14" ht="33" customHeight="1">
      <c r="A35" s="2" t="s">
        <v>140</v>
      </c>
      <c r="B35" s="1" t="s">
        <v>139</v>
      </c>
      <c r="C35" s="27">
        <v>810</v>
      </c>
      <c r="D35" s="27">
        <v>470.98</v>
      </c>
      <c r="E35" s="33">
        <f t="shared" si="3"/>
        <v>58.145679012345688</v>
      </c>
      <c r="F35" s="28"/>
      <c r="G35" s="28"/>
      <c r="H35" s="33"/>
      <c r="I35" s="27">
        <f>C35+F35</f>
        <v>810</v>
      </c>
      <c r="J35" s="27">
        <f>D35+G35</f>
        <v>470.98</v>
      </c>
      <c r="K35" s="33">
        <f t="shared" ref="K35" si="21">J35/I35*100</f>
        <v>58.145679012345688</v>
      </c>
      <c r="M35" s="9"/>
      <c r="N35" s="8"/>
    </row>
    <row r="36" spans="1:14" ht="37.5" customHeight="1">
      <c r="A36" s="10" t="s">
        <v>63</v>
      </c>
      <c r="B36" s="11" t="s">
        <v>12</v>
      </c>
      <c r="C36" s="27">
        <v>956340</v>
      </c>
      <c r="D36" s="27">
        <v>436975</v>
      </c>
      <c r="E36" s="33">
        <f t="shared" si="3"/>
        <v>45.692431561996777</v>
      </c>
      <c r="F36" s="27"/>
      <c r="G36" s="27"/>
      <c r="H36" s="33"/>
      <c r="I36" s="27">
        <f>C36+F36</f>
        <v>956340</v>
      </c>
      <c r="J36" s="27">
        <f>D36+G36</f>
        <v>436975</v>
      </c>
      <c r="K36" s="33">
        <f t="shared" si="4"/>
        <v>45.692431561996777</v>
      </c>
      <c r="M36" s="9"/>
      <c r="N36" s="8"/>
    </row>
    <row r="37" spans="1:14" ht="38.25" customHeight="1">
      <c r="A37" s="10" t="s">
        <v>64</v>
      </c>
      <c r="B37" s="11" t="s">
        <v>13</v>
      </c>
      <c r="C37" s="28">
        <v>264960</v>
      </c>
      <c r="D37" s="28">
        <v>112328.91</v>
      </c>
      <c r="E37" s="33">
        <f t="shared" si="3"/>
        <v>42.39466711956522</v>
      </c>
      <c r="F37" s="27"/>
      <c r="G37" s="27"/>
      <c r="H37" s="33"/>
      <c r="I37" s="27">
        <f>C37+F37</f>
        <v>264960</v>
      </c>
      <c r="J37" s="27">
        <f>D37+G37</f>
        <v>112328.91</v>
      </c>
      <c r="K37" s="33">
        <f t="shared" si="4"/>
        <v>42.39466711956522</v>
      </c>
      <c r="M37" s="9"/>
      <c r="N37" s="8"/>
    </row>
    <row r="38" spans="1:14" ht="38.25" customHeight="1">
      <c r="A38" s="10" t="s">
        <v>132</v>
      </c>
      <c r="B38" s="19" t="s">
        <v>136</v>
      </c>
      <c r="C38" s="28">
        <v>4395</v>
      </c>
      <c r="D38" s="28">
        <v>0</v>
      </c>
      <c r="E38" s="33"/>
      <c r="F38" s="27"/>
      <c r="G38" s="27"/>
      <c r="H38" s="33"/>
      <c r="I38" s="27">
        <f>C38+F38</f>
        <v>4395</v>
      </c>
      <c r="J38" s="27">
        <f>D38+G38</f>
        <v>0</v>
      </c>
      <c r="K38" s="33"/>
      <c r="M38" s="9"/>
      <c r="N38" s="8"/>
    </row>
    <row r="39" spans="1:14" ht="54.75" customHeight="1">
      <c r="A39" s="10" t="s">
        <v>65</v>
      </c>
      <c r="B39" s="11" t="s">
        <v>14</v>
      </c>
      <c r="C39" s="28">
        <v>1666199</v>
      </c>
      <c r="D39" s="28">
        <v>1358967.9699999997</v>
      </c>
      <c r="E39" s="33">
        <f t="shared" si="3"/>
        <v>81.560964206556335</v>
      </c>
      <c r="F39" s="28"/>
      <c r="G39" s="28"/>
      <c r="H39" s="33"/>
      <c r="I39" s="27">
        <f>C39+F39</f>
        <v>1666199</v>
      </c>
      <c r="J39" s="27">
        <f>D39+G39</f>
        <v>1358967.9699999997</v>
      </c>
      <c r="K39" s="33">
        <f t="shared" si="4"/>
        <v>81.560964206556335</v>
      </c>
      <c r="M39" s="9"/>
      <c r="N39" s="8"/>
    </row>
    <row r="40" spans="1:14" ht="37.5">
      <c r="A40" s="10" t="s">
        <v>66</v>
      </c>
      <c r="B40" s="11" t="s">
        <v>67</v>
      </c>
      <c r="C40" s="28">
        <v>405131</v>
      </c>
      <c r="D40" s="28">
        <v>346446.18</v>
      </c>
      <c r="E40" s="33">
        <f t="shared" si="3"/>
        <v>85.51460638657619</v>
      </c>
      <c r="F40" s="28"/>
      <c r="G40" s="28"/>
      <c r="H40" s="33"/>
      <c r="I40" s="27">
        <f>C40+F40</f>
        <v>405131</v>
      </c>
      <c r="J40" s="27">
        <f>D40+G40</f>
        <v>346446.18</v>
      </c>
      <c r="K40" s="33">
        <f t="shared" si="4"/>
        <v>85.51460638657619</v>
      </c>
      <c r="M40" s="9"/>
      <c r="N40" s="8"/>
    </row>
    <row r="41" spans="1:14" ht="37.5">
      <c r="A41" s="10" t="s">
        <v>68</v>
      </c>
      <c r="B41" s="11" t="s">
        <v>69</v>
      </c>
      <c r="C41" s="28">
        <v>1260324</v>
      </c>
      <c r="D41" s="28">
        <v>1065555.6599999999</v>
      </c>
      <c r="E41" s="33">
        <f t="shared" si="3"/>
        <v>84.546169080331708</v>
      </c>
      <c r="F41" s="28"/>
      <c r="G41" s="28"/>
      <c r="H41" s="33"/>
      <c r="I41" s="27">
        <f>C41+F41</f>
        <v>1260324</v>
      </c>
      <c r="J41" s="27">
        <f>D41+G41</f>
        <v>1065555.6599999999</v>
      </c>
      <c r="K41" s="33">
        <f t="shared" si="4"/>
        <v>84.546169080331708</v>
      </c>
      <c r="M41" s="9"/>
      <c r="N41" s="8"/>
    </row>
    <row r="42" spans="1:14">
      <c r="A42" s="10" t="s">
        <v>70</v>
      </c>
      <c r="B42" s="11" t="s">
        <v>15</v>
      </c>
      <c r="C42" s="28">
        <v>51791</v>
      </c>
      <c r="D42" s="28">
        <v>23076.57</v>
      </c>
      <c r="E42" s="33">
        <f t="shared" si="3"/>
        <v>44.557104516228691</v>
      </c>
      <c r="F42" s="28"/>
      <c r="G42" s="28"/>
      <c r="H42" s="33"/>
      <c r="I42" s="27">
        <f>C42+F42</f>
        <v>51791</v>
      </c>
      <c r="J42" s="27">
        <f>D42+G42</f>
        <v>23076.57</v>
      </c>
      <c r="K42" s="33">
        <f t="shared" ref="K42" si="22">J42/I42*100</f>
        <v>44.557104516228691</v>
      </c>
      <c r="M42" s="9"/>
      <c r="N42" s="8"/>
    </row>
    <row r="43" spans="1:14" ht="34.5" customHeight="1">
      <c r="A43" s="10" t="s">
        <v>133</v>
      </c>
      <c r="B43" s="11" t="s">
        <v>69</v>
      </c>
      <c r="C43" s="28">
        <v>13229</v>
      </c>
      <c r="D43" s="28">
        <v>13228.92</v>
      </c>
      <c r="E43" s="33">
        <f t="shared" si="3"/>
        <v>99.999395267971877</v>
      </c>
      <c r="F43" s="28"/>
      <c r="G43" s="28"/>
      <c r="H43" s="33"/>
      <c r="I43" s="27">
        <f>C43+F43</f>
        <v>13229</v>
      </c>
      <c r="J43" s="27">
        <f>D43+G43</f>
        <v>13228.92</v>
      </c>
      <c r="K43" s="33">
        <f t="shared" si="4"/>
        <v>99.999395267971877</v>
      </c>
      <c r="M43" s="9"/>
      <c r="N43" s="8"/>
    </row>
    <row r="44" spans="1:14" s="8" customFormat="1" ht="24" customHeight="1">
      <c r="A44" s="6" t="s">
        <v>16</v>
      </c>
      <c r="B44" s="7" t="s">
        <v>71</v>
      </c>
      <c r="C44" s="29">
        <f t="shared" ref="C44:D44" si="23">SUM(C45:C47)</f>
        <v>626426</v>
      </c>
      <c r="D44" s="29">
        <f t="shared" si="23"/>
        <v>474083.89</v>
      </c>
      <c r="E44" s="32">
        <f t="shared" si="3"/>
        <v>75.680749202619296</v>
      </c>
      <c r="F44" s="29">
        <f t="shared" ref="F44" si="24">SUM(F45:F47)</f>
        <v>7000</v>
      </c>
      <c r="G44" s="29">
        <f t="shared" ref="G44" si="25">SUM(G45:G47)</f>
        <v>7000</v>
      </c>
      <c r="H44" s="32">
        <v>100</v>
      </c>
      <c r="I44" s="26">
        <f>C44+F44</f>
        <v>633426</v>
      </c>
      <c r="J44" s="26">
        <f>D44+G44</f>
        <v>481083.89</v>
      </c>
      <c r="K44" s="32">
        <f t="shared" si="4"/>
        <v>75.949501599239682</v>
      </c>
      <c r="M44" s="9"/>
    </row>
    <row r="45" spans="1:14">
      <c r="A45" s="10" t="s">
        <v>72</v>
      </c>
      <c r="B45" s="11" t="s">
        <v>73</v>
      </c>
      <c r="C45" s="28">
        <v>316006</v>
      </c>
      <c r="D45" s="28">
        <v>241796.24</v>
      </c>
      <c r="E45" s="33">
        <f t="shared" ref="E45:E94" si="26">D45/C45*100</f>
        <v>76.516344626367854</v>
      </c>
      <c r="F45" s="27">
        <v>7000</v>
      </c>
      <c r="G45" s="27">
        <v>7000</v>
      </c>
      <c r="H45" s="33">
        <v>100</v>
      </c>
      <c r="I45" s="27">
        <f>C45+F45</f>
        <v>323006</v>
      </c>
      <c r="J45" s="27">
        <f>D45+G45</f>
        <v>248796.24</v>
      </c>
      <c r="K45" s="33">
        <f t="shared" ref="K45:K94" si="27">J45/I45*100</f>
        <v>77.025268880454234</v>
      </c>
      <c r="M45" s="9"/>
      <c r="N45" s="8"/>
    </row>
    <row r="46" spans="1:14" ht="35.25" customHeight="1">
      <c r="A46" s="10" t="s">
        <v>74</v>
      </c>
      <c r="B46" s="11" t="s">
        <v>75</v>
      </c>
      <c r="C46" s="28">
        <v>269696</v>
      </c>
      <c r="D46" s="28">
        <v>208342.40000000005</v>
      </c>
      <c r="E46" s="33">
        <f t="shared" si="26"/>
        <v>77.250830564784067</v>
      </c>
      <c r="F46" s="27"/>
      <c r="G46" s="27"/>
      <c r="H46" s="33"/>
      <c r="I46" s="27">
        <f>C46+F46</f>
        <v>269696</v>
      </c>
      <c r="J46" s="27">
        <f>D46+G46</f>
        <v>208342.40000000005</v>
      </c>
      <c r="K46" s="33">
        <f t="shared" si="27"/>
        <v>77.250830564784067</v>
      </c>
      <c r="M46" s="9"/>
      <c r="N46" s="8"/>
    </row>
    <row r="47" spans="1:14">
      <c r="A47" s="10" t="s">
        <v>76</v>
      </c>
      <c r="B47" s="11" t="s">
        <v>77</v>
      </c>
      <c r="C47" s="28">
        <v>40724</v>
      </c>
      <c r="D47" s="28">
        <v>23945.25</v>
      </c>
      <c r="E47" s="33">
        <f t="shared" si="26"/>
        <v>58.798865533837542</v>
      </c>
      <c r="F47" s="27"/>
      <c r="G47" s="27"/>
      <c r="H47" s="33"/>
      <c r="I47" s="27">
        <f>C47+F47</f>
        <v>40724</v>
      </c>
      <c r="J47" s="27">
        <f>D47+G47</f>
        <v>23945.25</v>
      </c>
      <c r="K47" s="33">
        <f t="shared" si="27"/>
        <v>58.798865533837542</v>
      </c>
      <c r="M47" s="9"/>
      <c r="N47" s="8"/>
    </row>
    <row r="48" spans="1:14" s="8" customFormat="1" ht="24" customHeight="1">
      <c r="A48" s="6" t="s">
        <v>17</v>
      </c>
      <c r="B48" s="7" t="s">
        <v>78</v>
      </c>
      <c r="C48" s="29">
        <f t="shared" ref="C48:D48" si="28">SUM(C49:C50)</f>
        <v>1626255.3600000001</v>
      </c>
      <c r="D48" s="29">
        <f t="shared" si="28"/>
        <v>1422642.5799999998</v>
      </c>
      <c r="E48" s="32">
        <f t="shared" si="26"/>
        <v>87.479655101644056</v>
      </c>
      <c r="F48" s="29"/>
      <c r="G48" s="29"/>
      <c r="H48" s="32"/>
      <c r="I48" s="26">
        <f>C48+F48</f>
        <v>1626255.3600000001</v>
      </c>
      <c r="J48" s="26">
        <f>D48+G48</f>
        <v>1422642.5799999998</v>
      </c>
      <c r="K48" s="32">
        <f t="shared" si="27"/>
        <v>87.479655101644056</v>
      </c>
      <c r="M48" s="9"/>
    </row>
    <row r="49" spans="1:14" ht="54.75" customHeight="1">
      <c r="A49" s="10" t="s">
        <v>79</v>
      </c>
      <c r="B49" s="11" t="s">
        <v>18</v>
      </c>
      <c r="C49" s="28">
        <v>37319</v>
      </c>
      <c r="D49" s="28">
        <v>11126.44</v>
      </c>
      <c r="E49" s="33">
        <f t="shared" si="26"/>
        <v>29.814410889895228</v>
      </c>
      <c r="F49" s="28"/>
      <c r="G49" s="28"/>
      <c r="H49" s="33"/>
      <c r="I49" s="27">
        <f>C49+F49</f>
        <v>37319</v>
      </c>
      <c r="J49" s="27">
        <f>D49+G49</f>
        <v>11126.44</v>
      </c>
      <c r="K49" s="33">
        <f t="shared" si="27"/>
        <v>29.814410889895228</v>
      </c>
      <c r="M49" s="9"/>
      <c r="N49" s="8"/>
    </row>
    <row r="50" spans="1:14" ht="36" customHeight="1">
      <c r="A50" s="10" t="s">
        <v>80</v>
      </c>
      <c r="B50" s="11" t="s">
        <v>19</v>
      </c>
      <c r="C50" s="28">
        <v>1588936.36</v>
      </c>
      <c r="D50" s="28">
        <v>1411516.14</v>
      </c>
      <c r="E50" s="33">
        <f t="shared" si="26"/>
        <v>88.834026052497137</v>
      </c>
      <c r="F50" s="28"/>
      <c r="G50" s="27"/>
      <c r="H50" s="33"/>
      <c r="I50" s="27">
        <f>C50+F50</f>
        <v>1588936.36</v>
      </c>
      <c r="J50" s="27">
        <f>D50+G50</f>
        <v>1411516.14</v>
      </c>
      <c r="K50" s="33">
        <f t="shared" si="27"/>
        <v>88.834026052497137</v>
      </c>
      <c r="M50" s="9"/>
      <c r="N50" s="8"/>
    </row>
    <row r="51" spans="1:14" s="8" customFormat="1" ht="24" customHeight="1">
      <c r="A51" s="6" t="s">
        <v>20</v>
      </c>
      <c r="B51" s="7" t="s">
        <v>21</v>
      </c>
      <c r="C51" s="29">
        <f>SUM(C52:C56)</f>
        <v>5370977.4199999999</v>
      </c>
      <c r="D51" s="29">
        <f>SUM(D52:D56)</f>
        <v>2761150.21</v>
      </c>
      <c r="E51" s="32">
        <f t="shared" si="26"/>
        <v>51.408710074227045</v>
      </c>
      <c r="F51" s="29">
        <f>SUM(F52:F56)</f>
        <v>611999</v>
      </c>
      <c r="G51" s="29">
        <f>SUM(G52:G56)</f>
        <v>109000</v>
      </c>
      <c r="H51" s="32">
        <f t="shared" ref="H51:H94" si="29">G51/F51*100</f>
        <v>17.810486618442187</v>
      </c>
      <c r="I51" s="26">
        <f>C51+F51</f>
        <v>5982976.4199999999</v>
      </c>
      <c r="J51" s="26">
        <f>D51+G51</f>
        <v>2870150.21</v>
      </c>
      <c r="K51" s="32">
        <f t="shared" si="27"/>
        <v>47.971945876397086</v>
      </c>
      <c r="M51" s="9"/>
    </row>
    <row r="52" spans="1:14" s="8" customFormat="1" ht="22.5" customHeight="1">
      <c r="A52" s="10" t="s">
        <v>81</v>
      </c>
      <c r="B52" s="11" t="s">
        <v>82</v>
      </c>
      <c r="C52" s="28">
        <v>850070</v>
      </c>
      <c r="D52" s="28">
        <v>850052.34</v>
      </c>
      <c r="E52" s="33">
        <f>D52/C52*100</f>
        <v>99.99792252402743</v>
      </c>
      <c r="F52" s="29"/>
      <c r="G52" s="29"/>
      <c r="H52" s="32"/>
      <c r="I52" s="27">
        <f>C52+F52</f>
        <v>850070</v>
      </c>
      <c r="J52" s="27">
        <f>D52+G52</f>
        <v>850052.34</v>
      </c>
      <c r="K52" s="33">
        <f t="shared" si="27"/>
        <v>99.99792252402743</v>
      </c>
      <c r="M52" s="9"/>
    </row>
    <row r="53" spans="1:14" ht="37.5">
      <c r="A53" s="10" t="s">
        <v>83</v>
      </c>
      <c r="B53" s="11" t="s">
        <v>84</v>
      </c>
      <c r="C53" s="28">
        <v>2405676</v>
      </c>
      <c r="D53" s="28">
        <v>0</v>
      </c>
      <c r="E53" s="33"/>
      <c r="F53" s="28"/>
      <c r="G53" s="28"/>
      <c r="H53" s="32"/>
      <c r="I53" s="27">
        <f>C53+F53</f>
        <v>2405676</v>
      </c>
      <c r="J53" s="27">
        <f>D53+G53</f>
        <v>0</v>
      </c>
      <c r="K53" s="33"/>
      <c r="M53" s="9"/>
      <c r="N53" s="8"/>
    </row>
    <row r="54" spans="1:14" ht="54.75" customHeight="1">
      <c r="A54" s="10" t="s">
        <v>85</v>
      </c>
      <c r="B54" s="11" t="s">
        <v>86</v>
      </c>
      <c r="C54" s="28">
        <v>711419.22</v>
      </c>
      <c r="D54" s="28">
        <v>616864.29</v>
      </c>
      <c r="E54" s="33">
        <f t="shared" si="26"/>
        <v>86.708971680579566</v>
      </c>
      <c r="F54" s="28"/>
      <c r="G54" s="28"/>
      <c r="H54" s="32"/>
      <c r="I54" s="27">
        <f>C54+F54</f>
        <v>711419.22</v>
      </c>
      <c r="J54" s="27">
        <f>D54+G54</f>
        <v>616864.29</v>
      </c>
      <c r="K54" s="33">
        <f t="shared" si="27"/>
        <v>86.708971680579566</v>
      </c>
      <c r="M54" s="9"/>
      <c r="N54" s="8"/>
    </row>
    <row r="55" spans="1:14" s="8" customFormat="1" ht="21" customHeight="1">
      <c r="A55" s="10" t="s">
        <v>87</v>
      </c>
      <c r="B55" s="11" t="s">
        <v>88</v>
      </c>
      <c r="C55" s="28">
        <v>1394143</v>
      </c>
      <c r="D55" s="28">
        <v>1294233.58</v>
      </c>
      <c r="E55" s="33">
        <f t="shared" si="26"/>
        <v>92.833631844079122</v>
      </c>
      <c r="F55" s="28"/>
      <c r="G55" s="28"/>
      <c r="H55" s="33"/>
      <c r="I55" s="27">
        <f>C55+F55</f>
        <v>1394143</v>
      </c>
      <c r="J55" s="27">
        <f>D55+G55</f>
        <v>1294233.58</v>
      </c>
      <c r="K55" s="33">
        <f t="shared" si="27"/>
        <v>92.833631844079122</v>
      </c>
      <c r="M55" s="9"/>
    </row>
    <row r="56" spans="1:14" s="8" customFormat="1" ht="21" customHeight="1">
      <c r="A56" s="10" t="s">
        <v>115</v>
      </c>
      <c r="B56" s="11" t="s">
        <v>116</v>
      </c>
      <c r="C56" s="28">
        <v>9669.2000000000007</v>
      </c>
      <c r="D56" s="28">
        <v>0</v>
      </c>
      <c r="E56" s="33"/>
      <c r="F56" s="27">
        <v>611999</v>
      </c>
      <c r="G56" s="27">
        <v>109000</v>
      </c>
      <c r="H56" s="33">
        <f t="shared" si="29"/>
        <v>17.810486618442187</v>
      </c>
      <c r="I56" s="27">
        <f>C56+F56</f>
        <v>621668.19999999995</v>
      </c>
      <c r="J56" s="27">
        <f>D56+G56</f>
        <v>109000</v>
      </c>
      <c r="K56" s="33">
        <f t="shared" si="27"/>
        <v>17.533468818253855</v>
      </c>
      <c r="M56" s="9"/>
    </row>
    <row r="57" spans="1:14" s="8" customFormat="1" ht="23.25" customHeight="1">
      <c r="A57" s="6" t="s">
        <v>89</v>
      </c>
      <c r="B57" s="7" t="s">
        <v>90</v>
      </c>
      <c r="C57" s="29">
        <f t="shared" ref="C57:D57" si="30">SUM(C58:C66)</f>
        <v>5397228</v>
      </c>
      <c r="D57" s="29">
        <f t="shared" si="30"/>
        <v>131370.57</v>
      </c>
      <c r="E57" s="32">
        <f t="shared" si="26"/>
        <v>2.4340378060737846</v>
      </c>
      <c r="F57" s="29">
        <f>SUM(F58:F66)</f>
        <v>31783507.419999998</v>
      </c>
      <c r="G57" s="29">
        <f>SUM(G58:G66)</f>
        <v>8852503.1600000001</v>
      </c>
      <c r="H57" s="32">
        <f t="shared" si="29"/>
        <v>27.852505524388725</v>
      </c>
      <c r="I57" s="26">
        <f>C57+F57</f>
        <v>37180735.420000002</v>
      </c>
      <c r="J57" s="26">
        <f>D57+G57</f>
        <v>8983873.7300000004</v>
      </c>
      <c r="K57" s="32">
        <f t="shared" si="27"/>
        <v>24.162711222671128</v>
      </c>
      <c r="M57" s="9"/>
    </row>
    <row r="58" spans="1:14" ht="22.5" customHeight="1">
      <c r="A58" s="10" t="s">
        <v>91</v>
      </c>
      <c r="B58" s="11" t="s">
        <v>22</v>
      </c>
      <c r="C58" s="28">
        <v>1500</v>
      </c>
      <c r="D58" s="28">
        <v>1371.59</v>
      </c>
      <c r="E58" s="33">
        <f t="shared" si="26"/>
        <v>91.439333333333323</v>
      </c>
      <c r="F58" s="27"/>
      <c r="G58" s="27"/>
      <c r="H58" s="33"/>
      <c r="I58" s="27">
        <f>C58+F58</f>
        <v>1500</v>
      </c>
      <c r="J58" s="27">
        <f>D58+G58</f>
        <v>1371.59</v>
      </c>
      <c r="K58" s="33">
        <f t="shared" si="27"/>
        <v>91.439333333333323</v>
      </c>
      <c r="M58" s="9"/>
      <c r="N58" s="8"/>
    </row>
    <row r="59" spans="1:14" ht="20.25" customHeight="1">
      <c r="A59" s="10" t="s">
        <v>92</v>
      </c>
      <c r="B59" s="11" t="s">
        <v>93</v>
      </c>
      <c r="C59" s="28">
        <v>0</v>
      </c>
      <c r="D59" s="28">
        <v>0</v>
      </c>
      <c r="E59" s="33"/>
      <c r="F59" s="28"/>
      <c r="G59" s="28"/>
      <c r="H59" s="33"/>
      <c r="I59" s="27">
        <f>C59+F59</f>
        <v>0</v>
      </c>
      <c r="J59" s="27">
        <f>D59+G59</f>
        <v>0</v>
      </c>
      <c r="K59" s="33"/>
      <c r="M59" s="9"/>
      <c r="N59" s="8"/>
    </row>
    <row r="60" spans="1:14" s="8" customFormat="1" ht="21" customHeight="1">
      <c r="A60" s="10" t="s">
        <v>105</v>
      </c>
      <c r="B60" s="11" t="s">
        <v>106</v>
      </c>
      <c r="C60" s="26"/>
      <c r="D60" s="26"/>
      <c r="E60" s="33"/>
      <c r="F60" s="27">
        <v>3543903.91</v>
      </c>
      <c r="G60" s="27">
        <v>2029859.38</v>
      </c>
      <c r="H60" s="33">
        <f t="shared" ref="H60:H66" si="31">G60/F60*100</f>
        <v>57.277494863002644</v>
      </c>
      <c r="I60" s="27">
        <f>C60+F60</f>
        <v>3543903.91</v>
      </c>
      <c r="J60" s="27">
        <f>D60+G60</f>
        <v>2029859.38</v>
      </c>
      <c r="K60" s="33">
        <f t="shared" ref="K60:K66" si="32">J60/I60*100</f>
        <v>57.277494863002644</v>
      </c>
      <c r="M60" s="9"/>
    </row>
    <row r="61" spans="1:14" s="8" customFormat="1" ht="38.25" customHeight="1">
      <c r="A61" s="10" t="s">
        <v>141</v>
      </c>
      <c r="B61" s="11" t="s">
        <v>142</v>
      </c>
      <c r="C61" s="26"/>
      <c r="D61" s="26"/>
      <c r="E61" s="33"/>
      <c r="F61" s="27">
        <v>4802047.45</v>
      </c>
      <c r="G61" s="27">
        <v>1258162.3899999999</v>
      </c>
      <c r="H61" s="33">
        <f t="shared" si="31"/>
        <v>26.20054056317165</v>
      </c>
      <c r="I61" s="27">
        <f>C61+F61</f>
        <v>4802047.45</v>
      </c>
      <c r="J61" s="27">
        <f>D61+G61</f>
        <v>1258162.3899999999</v>
      </c>
      <c r="K61" s="33">
        <f t="shared" si="32"/>
        <v>26.20054056317165</v>
      </c>
      <c r="M61" s="9"/>
    </row>
    <row r="62" spans="1:14" s="8" customFormat="1" ht="23.25" customHeight="1">
      <c r="A62" s="10" t="s">
        <v>94</v>
      </c>
      <c r="B62" s="11" t="s">
        <v>95</v>
      </c>
      <c r="C62" s="27">
        <v>33750</v>
      </c>
      <c r="D62" s="27">
        <v>0</v>
      </c>
      <c r="E62" s="33">
        <f t="shared" si="26"/>
        <v>0</v>
      </c>
      <c r="F62" s="26"/>
      <c r="G62" s="26"/>
      <c r="H62" s="33"/>
      <c r="I62" s="27">
        <f>C62+F62</f>
        <v>33750</v>
      </c>
      <c r="J62" s="27">
        <f>D62+G62</f>
        <v>0</v>
      </c>
      <c r="K62" s="33">
        <f t="shared" si="32"/>
        <v>0</v>
      </c>
      <c r="M62" s="9"/>
    </row>
    <row r="63" spans="1:14" s="8" customFormat="1" ht="23.25" customHeight="1">
      <c r="A63" s="10" t="s">
        <v>137</v>
      </c>
      <c r="B63" s="11" t="s">
        <v>138</v>
      </c>
      <c r="C63" s="27"/>
      <c r="D63" s="27"/>
      <c r="E63" s="33"/>
      <c r="F63" s="27">
        <v>19886556.059999999</v>
      </c>
      <c r="G63" s="27">
        <v>2015481.39</v>
      </c>
      <c r="H63" s="33">
        <f t="shared" si="31"/>
        <v>10.134894065714866</v>
      </c>
      <c r="I63" s="27">
        <f>C63+F63</f>
        <v>19886556.059999999</v>
      </c>
      <c r="J63" s="27">
        <f>D63+G63</f>
        <v>2015481.39</v>
      </c>
      <c r="K63" s="33">
        <f t="shared" si="32"/>
        <v>10.134894065714866</v>
      </c>
      <c r="M63" s="9"/>
    </row>
    <row r="64" spans="1:14" s="8" customFormat="1" ht="36.75" customHeight="1">
      <c r="A64" s="12">
        <v>1217461</v>
      </c>
      <c r="B64" s="11" t="s">
        <v>113</v>
      </c>
      <c r="C64" s="27">
        <v>5361978</v>
      </c>
      <c r="D64" s="27">
        <v>129998.98</v>
      </c>
      <c r="E64" s="33">
        <f t="shared" si="26"/>
        <v>2.4244594065846599</v>
      </c>
      <c r="F64" s="28"/>
      <c r="G64" s="28"/>
      <c r="H64" s="33"/>
      <c r="I64" s="27">
        <f>C64+F64</f>
        <v>5361978</v>
      </c>
      <c r="J64" s="27">
        <f>D64+G64</f>
        <v>129998.98</v>
      </c>
      <c r="K64" s="33">
        <f t="shared" si="32"/>
        <v>2.4244594065846599</v>
      </c>
      <c r="M64" s="9"/>
    </row>
    <row r="65" spans="1:15" s="8" customFormat="1" ht="36.75" customHeight="1">
      <c r="A65" s="12" t="s">
        <v>143</v>
      </c>
      <c r="B65" s="11" t="s">
        <v>144</v>
      </c>
      <c r="C65" s="27"/>
      <c r="D65" s="27"/>
      <c r="E65" s="33"/>
      <c r="F65" s="28">
        <v>15000</v>
      </c>
      <c r="G65" s="28">
        <v>13000</v>
      </c>
      <c r="H65" s="33">
        <f t="shared" si="31"/>
        <v>86.666666666666671</v>
      </c>
      <c r="I65" s="27">
        <f>C65+F65</f>
        <v>15000</v>
      </c>
      <c r="J65" s="27">
        <f>D65+G65</f>
        <v>13000</v>
      </c>
      <c r="K65" s="33">
        <f t="shared" si="32"/>
        <v>86.666666666666671</v>
      </c>
      <c r="M65" s="9"/>
    </row>
    <row r="66" spans="1:15" s="8" customFormat="1" ht="21.75" customHeight="1">
      <c r="A66" s="12" t="s">
        <v>117</v>
      </c>
      <c r="B66" s="10" t="s">
        <v>118</v>
      </c>
      <c r="C66" s="28"/>
      <c r="D66" s="28"/>
      <c r="E66" s="33"/>
      <c r="F66" s="27">
        <v>3536000</v>
      </c>
      <c r="G66" s="27">
        <v>3536000</v>
      </c>
      <c r="H66" s="33">
        <f t="shared" si="31"/>
        <v>100</v>
      </c>
      <c r="I66" s="27">
        <f>C66+F66</f>
        <v>3536000</v>
      </c>
      <c r="J66" s="27">
        <f>D66+G66</f>
        <v>3536000</v>
      </c>
      <c r="K66" s="33">
        <f t="shared" si="32"/>
        <v>100</v>
      </c>
      <c r="M66" s="9"/>
    </row>
    <row r="67" spans="1:15" s="8" customFormat="1" ht="25.5" customHeight="1">
      <c r="A67" s="6" t="s">
        <v>24</v>
      </c>
      <c r="B67" s="7" t="s">
        <v>96</v>
      </c>
      <c r="C67" s="29">
        <f t="shared" ref="C67:D67" si="33">SUM(C68:C73)</f>
        <v>1397762</v>
      </c>
      <c r="D67" s="29">
        <f t="shared" si="33"/>
        <v>250362.58000000002</v>
      </c>
      <c r="E67" s="32">
        <f t="shared" si="26"/>
        <v>17.91167451969649</v>
      </c>
      <c r="F67" s="29">
        <f t="shared" ref="F67:G67" si="34">SUM(F68:F73)</f>
        <v>30440.61</v>
      </c>
      <c r="G67" s="29">
        <f t="shared" si="34"/>
        <v>4564</v>
      </c>
      <c r="H67" s="32">
        <f t="shared" si="29"/>
        <v>14.993129244124869</v>
      </c>
      <c r="I67" s="26">
        <f>C67+F67</f>
        <v>1428202.61</v>
      </c>
      <c r="J67" s="26">
        <f>D67+G67</f>
        <v>254926.58000000002</v>
      </c>
      <c r="K67" s="32">
        <f t="shared" ref="K67:K68" si="35">J67/I67*100</f>
        <v>17.849468850921649</v>
      </c>
      <c r="M67" s="9"/>
    </row>
    <row r="68" spans="1:15" ht="37.5">
      <c r="A68" s="10" t="s">
        <v>107</v>
      </c>
      <c r="B68" s="11" t="s">
        <v>108</v>
      </c>
      <c r="C68" s="28">
        <v>26000</v>
      </c>
      <c r="D68" s="28">
        <v>24500</v>
      </c>
      <c r="E68" s="33">
        <f t="shared" si="26"/>
        <v>94.230769230769226</v>
      </c>
      <c r="F68" s="28">
        <v>0</v>
      </c>
      <c r="G68" s="28">
        <v>0</v>
      </c>
      <c r="H68" s="33"/>
      <c r="I68" s="27">
        <f>C68+F68</f>
        <v>26000</v>
      </c>
      <c r="J68" s="27">
        <f>D68+G68</f>
        <v>24500</v>
      </c>
      <c r="K68" s="33">
        <f t="shared" si="35"/>
        <v>94.230769230769226</v>
      </c>
      <c r="M68" s="9"/>
      <c r="N68" s="8"/>
    </row>
    <row r="69" spans="1:15">
      <c r="A69" s="10" t="s">
        <v>97</v>
      </c>
      <c r="B69" s="11" t="s">
        <v>98</v>
      </c>
      <c r="C69" s="28">
        <v>3000</v>
      </c>
      <c r="D69" s="28">
        <v>0</v>
      </c>
      <c r="E69" s="33"/>
      <c r="F69" s="28"/>
      <c r="G69" s="28"/>
      <c r="H69" s="33"/>
      <c r="I69" s="27">
        <f>C69+F69</f>
        <v>3000</v>
      </c>
      <c r="J69" s="27">
        <f>D69+G69</f>
        <v>0</v>
      </c>
      <c r="K69" s="33"/>
      <c r="M69" s="9"/>
      <c r="N69" s="8"/>
    </row>
    <row r="70" spans="1:15" s="8" customFormat="1" ht="22.5" customHeight="1">
      <c r="A70" s="10" t="s">
        <v>99</v>
      </c>
      <c r="B70" s="11" t="s">
        <v>23</v>
      </c>
      <c r="C70" s="28">
        <v>33617</v>
      </c>
      <c r="D70" s="28">
        <v>24040.27</v>
      </c>
      <c r="E70" s="33">
        <f t="shared" si="26"/>
        <v>71.512240830532164</v>
      </c>
      <c r="F70" s="27"/>
      <c r="G70" s="27"/>
      <c r="H70" s="33"/>
      <c r="I70" s="27">
        <f>C70+F70</f>
        <v>33617</v>
      </c>
      <c r="J70" s="27">
        <f>D70+G70</f>
        <v>24040.27</v>
      </c>
      <c r="K70" s="33">
        <f t="shared" si="27"/>
        <v>71.512240830532164</v>
      </c>
      <c r="M70" s="9"/>
    </row>
    <row r="71" spans="1:15" s="8" customFormat="1" ht="24" customHeight="1">
      <c r="A71" s="10" t="s">
        <v>122</v>
      </c>
      <c r="B71" s="11" t="s">
        <v>123</v>
      </c>
      <c r="C71" s="28">
        <v>285145</v>
      </c>
      <c r="D71" s="28">
        <v>201822.31</v>
      </c>
      <c r="E71" s="33">
        <f t="shared" si="26"/>
        <v>70.778835329393814</v>
      </c>
      <c r="F71" s="27"/>
      <c r="G71" s="27"/>
      <c r="H71" s="33"/>
      <c r="I71" s="27">
        <f>C71+F71</f>
        <v>285145</v>
      </c>
      <c r="J71" s="27">
        <f>D71+G71</f>
        <v>201822.31</v>
      </c>
      <c r="K71" s="33">
        <f t="shared" ref="K71" si="36">J71/I71*100</f>
        <v>70.778835329393814</v>
      </c>
      <c r="M71" s="9"/>
    </row>
    <row r="72" spans="1:15">
      <c r="A72" s="10" t="s">
        <v>109</v>
      </c>
      <c r="B72" s="11" t="s">
        <v>110</v>
      </c>
      <c r="C72" s="28"/>
      <c r="D72" s="28"/>
      <c r="E72" s="33"/>
      <c r="F72" s="28">
        <v>30440.61</v>
      </c>
      <c r="G72" s="28">
        <v>4564</v>
      </c>
      <c r="H72" s="33">
        <f t="shared" si="29"/>
        <v>14.993129244124869</v>
      </c>
      <c r="I72" s="27">
        <f>C72+F72</f>
        <v>30440.61</v>
      </c>
      <c r="J72" s="27">
        <f>D72+G72</f>
        <v>4564</v>
      </c>
      <c r="K72" s="33">
        <f t="shared" ref="K72" si="37">J72/I72*100</f>
        <v>14.993129244124869</v>
      </c>
      <c r="M72" s="9"/>
      <c r="N72" s="8"/>
    </row>
    <row r="73" spans="1:15">
      <c r="A73" s="10" t="s">
        <v>100</v>
      </c>
      <c r="B73" s="11" t="s">
        <v>25</v>
      </c>
      <c r="C73" s="28">
        <v>1050000</v>
      </c>
      <c r="D73" s="28">
        <v>0</v>
      </c>
      <c r="E73" s="33">
        <f t="shared" si="26"/>
        <v>0</v>
      </c>
      <c r="F73" s="27"/>
      <c r="G73" s="27"/>
      <c r="H73" s="33"/>
      <c r="I73" s="27">
        <f>C73+F73</f>
        <v>1050000</v>
      </c>
      <c r="J73" s="27">
        <f>D73+G73</f>
        <v>0</v>
      </c>
      <c r="K73" s="33">
        <f t="shared" si="27"/>
        <v>0</v>
      </c>
      <c r="M73" s="9"/>
      <c r="N73" s="8"/>
    </row>
    <row r="74" spans="1:15" s="8" customFormat="1" ht="24" customHeight="1">
      <c r="A74" s="6" t="s">
        <v>101</v>
      </c>
      <c r="B74" s="7" t="s">
        <v>102</v>
      </c>
      <c r="C74" s="29">
        <f t="shared" ref="C74:D74" si="38">SUM(C75:C76)</f>
        <v>35890</v>
      </c>
      <c r="D74" s="29">
        <f t="shared" si="38"/>
        <v>35890</v>
      </c>
      <c r="E74" s="32">
        <f t="shared" si="26"/>
        <v>100</v>
      </c>
      <c r="F74" s="29">
        <f t="shared" ref="F74:G74" si="39">SUM(F75:F76)</f>
        <v>30600</v>
      </c>
      <c r="G74" s="29">
        <f t="shared" si="39"/>
        <v>30600</v>
      </c>
      <c r="H74" s="32">
        <v>100</v>
      </c>
      <c r="I74" s="26">
        <f>C74+F74</f>
        <v>66490</v>
      </c>
      <c r="J74" s="26">
        <f>D74+G74</f>
        <v>66490</v>
      </c>
      <c r="K74" s="32">
        <f t="shared" si="27"/>
        <v>100</v>
      </c>
      <c r="M74" s="9"/>
    </row>
    <row r="75" spans="1:15" s="8" customFormat="1" ht="24" customHeight="1">
      <c r="A75" s="10" t="s">
        <v>135</v>
      </c>
      <c r="B75" s="19" t="s">
        <v>134</v>
      </c>
      <c r="C75" s="28">
        <v>35890</v>
      </c>
      <c r="D75" s="28">
        <v>35890</v>
      </c>
      <c r="E75" s="33">
        <f t="shared" si="26"/>
        <v>100</v>
      </c>
      <c r="F75" s="29"/>
      <c r="G75" s="29"/>
      <c r="H75" s="33"/>
      <c r="I75" s="27">
        <f>C75+F75</f>
        <v>35890</v>
      </c>
      <c r="J75" s="27">
        <f>D75+G75</f>
        <v>35890</v>
      </c>
      <c r="K75" s="33">
        <f t="shared" si="27"/>
        <v>100</v>
      </c>
      <c r="M75" s="9"/>
    </row>
    <row r="76" spans="1:15" s="8" customFormat="1">
      <c r="A76" s="10" t="s">
        <v>103</v>
      </c>
      <c r="B76" s="11" t="s">
        <v>104</v>
      </c>
      <c r="C76" s="28"/>
      <c r="D76" s="28"/>
      <c r="E76" s="33"/>
      <c r="F76" s="28">
        <v>30600</v>
      </c>
      <c r="G76" s="28">
        <v>30600</v>
      </c>
      <c r="H76" s="33">
        <v>100</v>
      </c>
      <c r="I76" s="27">
        <f>C76+F76</f>
        <v>30600</v>
      </c>
      <c r="J76" s="27">
        <f>D76+G76</f>
        <v>30600</v>
      </c>
      <c r="K76" s="33">
        <f t="shared" si="27"/>
        <v>100</v>
      </c>
      <c r="M76" s="9"/>
    </row>
    <row r="77" spans="1:15" s="8" customFormat="1" ht="24.75" customHeight="1">
      <c r="A77" s="6" t="s">
        <v>26</v>
      </c>
      <c r="B77" s="7" t="s">
        <v>27</v>
      </c>
      <c r="C77" s="30">
        <f>C6+C14+C23+C28+C44+C48+C51+C57+C67+C74</f>
        <v>117919349.78</v>
      </c>
      <c r="D77" s="30">
        <f>D6+D14+D23+D28+D44+D48+D51+D57+D67+D74</f>
        <v>88314054.889999971</v>
      </c>
      <c r="E77" s="32">
        <f>D77/C77*100</f>
        <v>74.893607414530265</v>
      </c>
      <c r="F77" s="30">
        <f>F6+F14+F23+F28+F44+F48+F51+F57+F67+F74</f>
        <v>36192607.57</v>
      </c>
      <c r="G77" s="30">
        <f>G6+G14+G23+G28+G44+G48+G51+G57+G67+G74</f>
        <v>11680206.1</v>
      </c>
      <c r="H77" s="32">
        <f t="shared" si="29"/>
        <v>32.272353069364655</v>
      </c>
      <c r="I77" s="30">
        <f>I6+I14+I23+I28+I44+I48+I51+I57+I67+I74</f>
        <v>154111957.35000002</v>
      </c>
      <c r="J77" s="30">
        <f>J6+J14+J23+J28+J44+J48+J51+J57+J67+J74</f>
        <v>99994260.98999998</v>
      </c>
      <c r="K77" s="32">
        <f t="shared" si="27"/>
        <v>64.884167789073871</v>
      </c>
      <c r="M77" s="9"/>
      <c r="O77" s="13"/>
    </row>
    <row r="78" spans="1:15">
      <c r="B78" s="8" t="s">
        <v>114</v>
      </c>
      <c r="C78" s="27"/>
      <c r="D78" s="27"/>
      <c r="E78" s="33"/>
      <c r="F78" s="27"/>
      <c r="G78" s="27"/>
      <c r="H78" s="32"/>
      <c r="I78" s="27"/>
      <c r="J78" s="27"/>
      <c r="K78" s="33"/>
      <c r="M78" s="9"/>
      <c r="N78" s="8"/>
      <c r="O78" s="14"/>
    </row>
    <row r="79" spans="1:15">
      <c r="A79" s="6" t="s">
        <v>1</v>
      </c>
      <c r="B79" s="7" t="s">
        <v>2</v>
      </c>
      <c r="C79" s="27"/>
      <c r="D79" s="27"/>
      <c r="E79" s="33"/>
      <c r="F79" s="26">
        <f>F80</f>
        <v>25756</v>
      </c>
      <c r="G79" s="26">
        <f>G80</f>
        <v>15126</v>
      </c>
      <c r="H79" s="32">
        <f t="shared" si="29"/>
        <v>58.72806336387638</v>
      </c>
      <c r="I79" s="26">
        <f>C79+F79</f>
        <v>25756</v>
      </c>
      <c r="J79" s="26">
        <f>D79+G79</f>
        <v>15126</v>
      </c>
      <c r="K79" s="32">
        <f t="shared" ref="K79:K80" si="40">J79/I79*100</f>
        <v>58.72806336387638</v>
      </c>
      <c r="M79" s="9"/>
      <c r="N79" s="8"/>
      <c r="O79" s="14"/>
    </row>
    <row r="80" spans="1:15" ht="40.5" customHeight="1">
      <c r="A80" s="10" t="s">
        <v>42</v>
      </c>
      <c r="B80" s="11" t="s">
        <v>39</v>
      </c>
      <c r="C80" s="27"/>
      <c r="D80" s="27"/>
      <c r="E80" s="33"/>
      <c r="F80" s="27">
        <v>25756</v>
      </c>
      <c r="G80" s="27">
        <v>15126</v>
      </c>
      <c r="H80" s="33">
        <f t="shared" si="29"/>
        <v>58.72806336387638</v>
      </c>
      <c r="I80" s="27">
        <f>C80+F80</f>
        <v>25756</v>
      </c>
      <c r="J80" s="27">
        <f>D80+G80</f>
        <v>15126</v>
      </c>
      <c r="K80" s="33">
        <f t="shared" si="40"/>
        <v>58.72806336387638</v>
      </c>
      <c r="M80" s="9"/>
      <c r="N80" s="8"/>
      <c r="O80" s="14"/>
    </row>
    <row r="81" spans="1:15" s="8" customFormat="1">
      <c r="A81" s="6" t="s">
        <v>4</v>
      </c>
      <c r="B81" s="15" t="s">
        <v>5</v>
      </c>
      <c r="C81" s="26"/>
      <c r="D81" s="26"/>
      <c r="E81" s="32"/>
      <c r="F81" s="26">
        <f t="shared" ref="F81:G81" si="41">F82+F83+F84+F85+F86</f>
        <v>4413258.41</v>
      </c>
      <c r="G81" s="26">
        <f t="shared" si="41"/>
        <v>1348283.56</v>
      </c>
      <c r="H81" s="32">
        <f t="shared" si="29"/>
        <v>30.55075036949853</v>
      </c>
      <c r="I81" s="26">
        <f>C81+F81</f>
        <v>4413258.41</v>
      </c>
      <c r="J81" s="26">
        <f>D81+G81</f>
        <v>1348283.56</v>
      </c>
      <c r="K81" s="32">
        <f t="shared" si="27"/>
        <v>30.55075036949853</v>
      </c>
      <c r="M81" s="9"/>
      <c r="O81" s="13"/>
    </row>
    <row r="82" spans="1:15">
      <c r="A82" s="10" t="s">
        <v>44</v>
      </c>
      <c r="B82" s="16" t="s">
        <v>45</v>
      </c>
      <c r="C82" s="27"/>
      <c r="D82" s="27"/>
      <c r="E82" s="33"/>
      <c r="F82" s="27">
        <v>1876118.71</v>
      </c>
      <c r="G82" s="27">
        <v>386929.59</v>
      </c>
      <c r="H82" s="33">
        <f t="shared" si="29"/>
        <v>20.623939622669187</v>
      </c>
      <c r="I82" s="27">
        <f>C82+F82</f>
        <v>1876118.71</v>
      </c>
      <c r="J82" s="27">
        <f>D82+G82</f>
        <v>386929.59</v>
      </c>
      <c r="K82" s="33">
        <f t="shared" si="27"/>
        <v>20.623939622669187</v>
      </c>
      <c r="M82" s="9"/>
      <c r="N82" s="8"/>
      <c r="O82" s="14"/>
    </row>
    <row r="83" spans="1:15" ht="58.5" customHeight="1">
      <c r="A83" s="10" t="s">
        <v>46</v>
      </c>
      <c r="B83" s="20" t="s">
        <v>124</v>
      </c>
      <c r="C83" s="27"/>
      <c r="D83" s="27"/>
      <c r="E83" s="33"/>
      <c r="F83" s="27">
        <v>1211862.2</v>
      </c>
      <c r="G83" s="27">
        <v>449201.48</v>
      </c>
      <c r="H83" s="33">
        <f t="shared" si="29"/>
        <v>37.067042771034529</v>
      </c>
      <c r="I83" s="27">
        <f>C83+F83</f>
        <v>1211862.2</v>
      </c>
      <c r="J83" s="27">
        <f>D83+G83</f>
        <v>449201.48</v>
      </c>
      <c r="K83" s="33">
        <f t="shared" si="27"/>
        <v>37.067042771034529</v>
      </c>
      <c r="M83" s="9"/>
      <c r="N83" s="8"/>
      <c r="O83" s="14"/>
    </row>
    <row r="84" spans="1:15" ht="35.25" customHeight="1">
      <c r="A84" s="10" t="s">
        <v>47</v>
      </c>
      <c r="B84" s="20" t="s">
        <v>125</v>
      </c>
      <c r="C84" s="27"/>
      <c r="D84" s="27"/>
      <c r="E84" s="33"/>
      <c r="F84" s="27">
        <v>19465</v>
      </c>
      <c r="G84" s="27">
        <v>6209.34</v>
      </c>
      <c r="H84" s="33">
        <f t="shared" si="29"/>
        <v>31.90002568713075</v>
      </c>
      <c r="I84" s="27">
        <f>C84+F84</f>
        <v>19465</v>
      </c>
      <c r="J84" s="27">
        <f>D84+G84</f>
        <v>6209.34</v>
      </c>
      <c r="K84" s="33">
        <f t="shared" si="27"/>
        <v>31.90002568713075</v>
      </c>
      <c r="M84" s="9"/>
      <c r="N84" s="8"/>
      <c r="O84" s="14"/>
    </row>
    <row r="85" spans="1:15" ht="23.25" customHeight="1">
      <c r="A85" s="10" t="s">
        <v>48</v>
      </c>
      <c r="B85" s="20" t="s">
        <v>126</v>
      </c>
      <c r="C85" s="27"/>
      <c r="D85" s="27"/>
      <c r="E85" s="33"/>
      <c r="F85" s="27">
        <v>789824.15</v>
      </c>
      <c r="G85" s="27">
        <v>268219.69</v>
      </c>
      <c r="H85" s="33">
        <f t="shared" si="29"/>
        <v>33.959418688324483</v>
      </c>
      <c r="I85" s="27">
        <f>C85+F85</f>
        <v>789824.15</v>
      </c>
      <c r="J85" s="27">
        <f>D85+G85</f>
        <v>268219.69</v>
      </c>
      <c r="K85" s="33">
        <f t="shared" si="27"/>
        <v>33.959418688324483</v>
      </c>
      <c r="M85" s="9"/>
      <c r="N85" s="8"/>
      <c r="O85" s="14"/>
    </row>
    <row r="86" spans="1:15">
      <c r="A86" s="10" t="s">
        <v>53</v>
      </c>
      <c r="B86" s="19" t="s">
        <v>127</v>
      </c>
      <c r="C86" s="27"/>
      <c r="D86" s="27"/>
      <c r="E86" s="33"/>
      <c r="F86" s="27">
        <v>515988.35</v>
      </c>
      <c r="G86" s="31">
        <v>237723.46</v>
      </c>
      <c r="H86" s="33">
        <f t="shared" si="29"/>
        <v>46.071478164187234</v>
      </c>
      <c r="I86" s="27">
        <f>C86+F86</f>
        <v>515988.35</v>
      </c>
      <c r="J86" s="27">
        <f>D86+G86</f>
        <v>237723.46</v>
      </c>
      <c r="K86" s="33">
        <f t="shared" si="27"/>
        <v>46.071478164187234</v>
      </c>
      <c r="M86" s="9"/>
      <c r="N86" s="8"/>
      <c r="O86" s="14"/>
    </row>
    <row r="87" spans="1:15" s="8" customFormat="1" ht="23.25" customHeight="1">
      <c r="A87" s="6" t="s">
        <v>8</v>
      </c>
      <c r="B87" s="15" t="s">
        <v>9</v>
      </c>
      <c r="C87" s="26"/>
      <c r="D87" s="26"/>
      <c r="E87" s="32"/>
      <c r="F87" s="26">
        <f>SUM(F88:F88)</f>
        <v>175288.9</v>
      </c>
      <c r="G87" s="26">
        <f>SUM(G88:G88)</f>
        <v>134370.4</v>
      </c>
      <c r="H87" s="32">
        <f t="shared" si="29"/>
        <v>76.656536723089701</v>
      </c>
      <c r="I87" s="26">
        <f>C87+F87</f>
        <v>175288.9</v>
      </c>
      <c r="J87" s="26">
        <f>D87+G87</f>
        <v>134370.4</v>
      </c>
      <c r="K87" s="32">
        <f t="shared" si="27"/>
        <v>76.656536723089701</v>
      </c>
      <c r="M87" s="9"/>
    </row>
    <row r="88" spans="1:15" ht="54" customHeight="1">
      <c r="A88" s="10" t="s">
        <v>65</v>
      </c>
      <c r="B88" s="16" t="s">
        <v>14</v>
      </c>
      <c r="C88" s="27"/>
      <c r="D88" s="27"/>
      <c r="E88" s="33"/>
      <c r="F88" s="27">
        <v>175288.9</v>
      </c>
      <c r="G88" s="27">
        <v>134370.4</v>
      </c>
      <c r="H88" s="33">
        <f t="shared" si="29"/>
        <v>76.656536723089701</v>
      </c>
      <c r="I88" s="27">
        <f>C88+F88</f>
        <v>175288.9</v>
      </c>
      <c r="J88" s="27">
        <f>D88+G88</f>
        <v>134370.4</v>
      </c>
      <c r="K88" s="33">
        <f t="shared" si="27"/>
        <v>76.656536723089701</v>
      </c>
      <c r="M88" s="9"/>
      <c r="N88" s="8"/>
    </row>
    <row r="89" spans="1:15" ht="26.25" customHeight="1">
      <c r="A89" s="6" t="s">
        <v>16</v>
      </c>
      <c r="B89" s="7" t="s">
        <v>71</v>
      </c>
      <c r="C89" s="27"/>
      <c r="D89" s="27"/>
      <c r="E89" s="33"/>
      <c r="F89" s="26">
        <f>F90</f>
        <v>29253.95</v>
      </c>
      <c r="G89" s="26">
        <f>G90</f>
        <v>29253.95</v>
      </c>
      <c r="H89" s="32">
        <f t="shared" si="29"/>
        <v>100</v>
      </c>
      <c r="I89" s="26">
        <f>C89+F89</f>
        <v>29253.95</v>
      </c>
      <c r="J89" s="26">
        <f>D89+G89</f>
        <v>29253.95</v>
      </c>
      <c r="K89" s="32">
        <f t="shared" ref="K89:K90" si="42">J89/I89*100</f>
        <v>100</v>
      </c>
      <c r="M89" s="9"/>
      <c r="N89" s="8"/>
    </row>
    <row r="90" spans="1:15" ht="18" customHeight="1">
      <c r="A90" s="10" t="s">
        <v>72</v>
      </c>
      <c r="B90" s="11" t="s">
        <v>73</v>
      </c>
      <c r="C90" s="27"/>
      <c r="D90" s="27"/>
      <c r="E90" s="33"/>
      <c r="F90" s="27">
        <v>29253.95</v>
      </c>
      <c r="G90" s="27">
        <v>29253.95</v>
      </c>
      <c r="H90" s="33">
        <f t="shared" si="29"/>
        <v>100</v>
      </c>
      <c r="I90" s="27">
        <f>C90+F90</f>
        <v>29253.95</v>
      </c>
      <c r="J90" s="27">
        <f>D90+G90</f>
        <v>29253.95</v>
      </c>
      <c r="K90" s="33">
        <f t="shared" si="42"/>
        <v>100</v>
      </c>
      <c r="M90" s="9"/>
      <c r="N90" s="8"/>
    </row>
    <row r="91" spans="1:15" s="8" customFormat="1" ht="25.5" customHeight="1">
      <c r="A91" s="6" t="s">
        <v>17</v>
      </c>
      <c r="B91" s="15" t="s">
        <v>78</v>
      </c>
      <c r="C91" s="26"/>
      <c r="D91" s="26"/>
      <c r="E91" s="32"/>
      <c r="F91" s="26">
        <f t="shared" ref="F91:G91" si="43">F92</f>
        <v>14056.92</v>
      </c>
      <c r="G91" s="26">
        <f t="shared" si="43"/>
        <v>4363.07</v>
      </c>
      <c r="H91" s="32">
        <f t="shared" si="29"/>
        <v>31.038591668729705</v>
      </c>
      <c r="I91" s="26">
        <f>C91+F91</f>
        <v>14056.92</v>
      </c>
      <c r="J91" s="26">
        <f>D91+G91</f>
        <v>4363.07</v>
      </c>
      <c r="K91" s="32">
        <f t="shared" si="27"/>
        <v>31.038591668729705</v>
      </c>
      <c r="M91" s="9"/>
    </row>
    <row r="92" spans="1:15" ht="37.5">
      <c r="A92" s="10" t="s">
        <v>80</v>
      </c>
      <c r="B92" s="16" t="s">
        <v>19</v>
      </c>
      <c r="C92" s="27"/>
      <c r="D92" s="27"/>
      <c r="E92" s="33"/>
      <c r="F92" s="27">
        <v>14056.92</v>
      </c>
      <c r="G92" s="27">
        <v>4363.07</v>
      </c>
      <c r="H92" s="33">
        <f t="shared" si="29"/>
        <v>31.038591668729705</v>
      </c>
      <c r="I92" s="27">
        <f>C92+F92</f>
        <v>14056.92</v>
      </c>
      <c r="J92" s="27">
        <f>D92+G92</f>
        <v>4363.07</v>
      </c>
      <c r="K92" s="33">
        <f t="shared" si="27"/>
        <v>31.038591668729705</v>
      </c>
      <c r="M92" s="9"/>
      <c r="N92" s="8"/>
    </row>
    <row r="93" spans="1:15" s="8" customFormat="1" ht="29.25" customHeight="1">
      <c r="A93" s="6" t="s">
        <v>26</v>
      </c>
      <c r="B93" s="15" t="s">
        <v>148</v>
      </c>
      <c r="C93" s="26"/>
      <c r="D93" s="26"/>
      <c r="E93" s="32"/>
      <c r="F93" s="26">
        <f t="shared" ref="F93:G93" si="44">F81+F87+F91+F79+F89</f>
        <v>4657614.1800000006</v>
      </c>
      <c r="G93" s="26">
        <f t="shared" si="44"/>
        <v>1531396.98</v>
      </c>
      <c r="H93" s="32">
        <f t="shared" si="29"/>
        <v>32.879429699778179</v>
      </c>
      <c r="I93" s="26">
        <f>C93+F93</f>
        <v>4657614.1800000006</v>
      </c>
      <c r="J93" s="26">
        <f>D93+G93</f>
        <v>1531396.98</v>
      </c>
      <c r="K93" s="32">
        <f t="shared" si="27"/>
        <v>32.879429699778179</v>
      </c>
      <c r="M93" s="9"/>
    </row>
    <row r="94" spans="1:15" s="8" customFormat="1" ht="29.25" customHeight="1">
      <c r="A94" s="17"/>
      <c r="B94" s="17" t="s">
        <v>149</v>
      </c>
      <c r="C94" s="26">
        <f>C93+C77</f>
        <v>117919349.78</v>
      </c>
      <c r="D94" s="26">
        <f>D93+D77</f>
        <v>88314054.889999971</v>
      </c>
      <c r="E94" s="32">
        <f t="shared" si="26"/>
        <v>74.893607414530265</v>
      </c>
      <c r="F94" s="26">
        <f>F93+F77</f>
        <v>40850221.75</v>
      </c>
      <c r="G94" s="26">
        <f>G93+G77</f>
        <v>13211603.08</v>
      </c>
      <c r="H94" s="32">
        <f t="shared" si="29"/>
        <v>32.341570043007174</v>
      </c>
      <c r="I94" s="26">
        <f>I93+I77</f>
        <v>158769571.53000003</v>
      </c>
      <c r="J94" s="26">
        <f>J93+J77</f>
        <v>101525657.96999998</v>
      </c>
      <c r="K94" s="32">
        <f t="shared" si="27"/>
        <v>63.945286865510234</v>
      </c>
      <c r="M94" s="9"/>
    </row>
    <row r="95" spans="1:15" ht="26.25" customHeight="1"/>
    <row r="96" spans="1:15">
      <c r="B96" s="3" t="s">
        <v>33</v>
      </c>
      <c r="I96" s="3" t="s">
        <v>34</v>
      </c>
    </row>
    <row r="99" spans="3:10">
      <c r="C99" s="22"/>
      <c r="D99" s="22"/>
      <c r="F99" s="22"/>
      <c r="G99" s="22"/>
      <c r="I99" s="18"/>
      <c r="J99" s="18"/>
    </row>
    <row r="100" spans="3:10">
      <c r="C100" s="23"/>
      <c r="D100" s="23"/>
      <c r="F100" s="25"/>
      <c r="G100" s="25"/>
    </row>
    <row r="102" spans="3:10">
      <c r="F102" s="23"/>
      <c r="G102" s="23"/>
    </row>
  </sheetData>
  <mergeCells count="7">
    <mergeCell ref="A2:H2"/>
    <mergeCell ref="F4:H4"/>
    <mergeCell ref="I4:K4"/>
    <mergeCell ref="A3:D3"/>
    <mergeCell ref="C4:E4"/>
    <mergeCell ref="B4:B5"/>
    <mergeCell ref="A4:A5"/>
  </mergeCells>
  <pageMargins left="0.31496062992125984" right="0.19685039370078741" top="0.39370078740157483" bottom="0.23622047244094491" header="0.35433070866141736" footer="0.23622047244094491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222</cp:lastModifiedBy>
  <cp:lastPrinted>2020-07-08T06:06:22Z</cp:lastPrinted>
  <dcterms:created xsi:type="dcterms:W3CDTF">2017-03-30T11:43:12Z</dcterms:created>
  <dcterms:modified xsi:type="dcterms:W3CDTF">2020-07-08T06:06:24Z</dcterms:modified>
</cp:coreProperties>
</file>